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90-90 - Likvidace odpa..." sheetId="2" r:id="rId2"/>
    <sheet name="SO 98-98 - Všeobecný objekt" sheetId="3" r:id="rId3"/>
    <sheet name="SO-86-54-01 - D.2.1.8 -  ..." sheetId="4" r:id="rId4"/>
    <sheet name="SO 86-71-86.01 - D.2.2.1 ..." sheetId="5" r:id="rId5"/>
    <sheet name="SO 86-71-86.04 - D.2.2.1 ..." sheetId="6" r:id="rId6"/>
    <sheet name="SO 86-71-86.05 - D.2.2.1 ..." sheetId="7" r:id="rId7"/>
    <sheet name="SO 86-71-86.06.1 - D.2.2 ..." sheetId="8" r:id="rId8"/>
    <sheet name="SO 86-71-86.06.2 - D.2.2 ..." sheetId="9" r:id="rId9"/>
    <sheet name="SO 86-71-86.07 - D.2.2.1 ..." sheetId="10" r:id="rId10"/>
    <sheet name="SO 86-71-86.08 - D.2.2.1 ..." sheetId="11" r:id="rId11"/>
    <sheet name="SO 86-71-86.09 - D.2.2.1 ..." sheetId="12" r:id="rId12"/>
    <sheet name="SO 86-77-01 - D.2.2.4 - O..." sheetId="13" r:id="rId13"/>
    <sheet name="SO 86-78-86 - D.2.2.5 - O..." sheetId="14" r:id="rId14"/>
    <sheet name="SO 86-79-01 - D.2.2.6 - P..." sheetId="15" r:id="rId15"/>
    <sheet name="SO 86-79-02 - D.2.2.6 - S..." sheetId="16" r:id="rId16"/>
    <sheet name="SO 86-79-03 - D.2.2.6 - I..." sheetId="17" r:id="rId17"/>
    <sheet name="ON - Ostatní náklady" sheetId="18" r:id="rId18"/>
  </sheets>
  <definedNames>
    <definedName name="_xlnm.Print_Area" localSheetId="0">'Rekapitulace stavby'!$D$4:$AO$76,'Rekapitulace stavby'!$C$82:$AQ$116</definedName>
    <definedName name="_xlnm.Print_Titles" localSheetId="0">'Rekapitulace stavby'!$92:$92</definedName>
    <definedName name="_xlnm._FilterDatabase" localSheetId="1" hidden="1">'SO 90-90 - Likvidace odpa...'!$C$120:$K$185</definedName>
    <definedName name="_xlnm.Print_Area" localSheetId="1">'SO 90-90 - Likvidace odpa...'!$C$4:$J$76,'SO 90-90 - Likvidace odpa...'!$C$82:$J$100,'SO 90-90 - Likvidace odpa...'!$C$106:$K$185</definedName>
    <definedName name="_xlnm.Print_Titles" localSheetId="1">'SO 90-90 - Likvidace odpa...'!$120:$120</definedName>
    <definedName name="_xlnm._FilterDatabase" localSheetId="2" hidden="1">'SO 98-98 - Všeobecný objekt'!$C$121:$K$132</definedName>
    <definedName name="_xlnm.Print_Area" localSheetId="2">'SO 98-98 - Všeobecný objekt'!$C$4:$J$76,'SO 98-98 - Všeobecný objekt'!$C$82:$J$101,'SO 98-98 - Všeobecný objekt'!$C$107:$K$132</definedName>
    <definedName name="_xlnm.Print_Titles" localSheetId="2">'SO 98-98 - Všeobecný objekt'!$121:$121</definedName>
    <definedName name="_xlnm._FilterDatabase" localSheetId="3" hidden="1">'SO-86-54-01 - D.2.1.8 -  ...'!$C$125:$K$178</definedName>
    <definedName name="_xlnm.Print_Area" localSheetId="3">'SO-86-54-01 - D.2.1.8 -  ...'!$C$4:$J$76,'SO-86-54-01 - D.2.1.8 -  ...'!$C$82:$J$105,'SO-86-54-01 - D.2.1.8 -  ...'!$C$111:$K$178</definedName>
    <definedName name="_xlnm.Print_Titles" localSheetId="3">'SO-86-54-01 - D.2.1.8 -  ...'!$125:$125</definedName>
    <definedName name="_xlnm._FilterDatabase" localSheetId="4" hidden="1">'SO 86-71-86.01 - D.2.2.1 ...'!$C$144:$K$1114</definedName>
    <definedName name="_xlnm.Print_Area" localSheetId="4">'SO 86-71-86.01 - D.2.2.1 ...'!$C$4:$J$76,'SO 86-71-86.01 - D.2.2.1 ...'!$C$82:$J$124,'SO 86-71-86.01 - D.2.2.1 ...'!$C$130:$K$1114</definedName>
    <definedName name="_xlnm.Print_Titles" localSheetId="4">'SO 86-71-86.01 - D.2.2.1 ...'!$144:$144</definedName>
    <definedName name="_xlnm._FilterDatabase" localSheetId="5" hidden="1">'SO 86-71-86.04 - D.2.2.1 ...'!$C$127:$K$350</definedName>
    <definedName name="_xlnm.Print_Area" localSheetId="5">'SO 86-71-86.04 - D.2.2.1 ...'!$C$4:$J$76,'SO 86-71-86.04 - D.2.2.1 ...'!$C$82:$J$107,'SO 86-71-86.04 - D.2.2.1 ...'!$C$113:$K$350</definedName>
    <definedName name="_xlnm.Print_Titles" localSheetId="5">'SO 86-71-86.04 - D.2.2.1 ...'!$127:$127</definedName>
    <definedName name="_xlnm._FilterDatabase" localSheetId="6" hidden="1">'SO 86-71-86.05 - D.2.2.1 ...'!$C$140:$K$602</definedName>
    <definedName name="_xlnm.Print_Area" localSheetId="6">'SO 86-71-86.05 - D.2.2.1 ...'!$C$4:$J$76,'SO 86-71-86.05 - D.2.2.1 ...'!$C$82:$J$120,'SO 86-71-86.05 - D.2.2.1 ...'!$C$126:$K$602</definedName>
    <definedName name="_xlnm.Print_Titles" localSheetId="6">'SO 86-71-86.05 - D.2.2.1 ...'!$140:$140</definedName>
    <definedName name="_xlnm._FilterDatabase" localSheetId="7" hidden="1">'SO 86-71-86.06.1 - D.2.2 ...'!$C$123:$K$155</definedName>
    <definedName name="_xlnm.Print_Area" localSheetId="7">'SO 86-71-86.06.1 - D.2.2 ...'!$C$4:$J$76,'SO 86-71-86.06.1 - D.2.2 ...'!$C$82:$J$103,'SO 86-71-86.06.1 - D.2.2 ...'!$C$109:$K$155</definedName>
    <definedName name="_xlnm.Print_Titles" localSheetId="7">'SO 86-71-86.06.1 - D.2.2 ...'!$123:$123</definedName>
    <definedName name="_xlnm._FilterDatabase" localSheetId="8" hidden="1">'SO 86-71-86.06.2 - D.2.2 ...'!$C$121:$K$164</definedName>
    <definedName name="_xlnm.Print_Area" localSheetId="8">'SO 86-71-86.06.2 - D.2.2 ...'!$C$4:$J$76,'SO 86-71-86.06.2 - D.2.2 ...'!$C$82:$J$101,'SO 86-71-86.06.2 - D.2.2 ...'!$C$107:$K$164</definedName>
    <definedName name="_xlnm.Print_Titles" localSheetId="8">'SO 86-71-86.06.2 - D.2.2 ...'!$121:$121</definedName>
    <definedName name="_xlnm._FilterDatabase" localSheetId="9" hidden="1">'SO 86-71-86.07 - D.2.2.1 ...'!$C$121:$K$142</definedName>
    <definedName name="_xlnm.Print_Area" localSheetId="9">'SO 86-71-86.07 - D.2.2.1 ...'!$C$4:$J$76,'SO 86-71-86.07 - D.2.2.1 ...'!$C$82:$J$101,'SO 86-71-86.07 - D.2.2.1 ...'!$C$107:$K$142</definedName>
    <definedName name="_xlnm.Print_Titles" localSheetId="9">'SO 86-71-86.07 - D.2.2.1 ...'!$121:$121</definedName>
    <definedName name="_xlnm._FilterDatabase" localSheetId="10" hidden="1">'SO 86-71-86.08 - D.2.2.1 ...'!$C$125:$K$191</definedName>
    <definedName name="_xlnm.Print_Area" localSheetId="10">'SO 86-71-86.08 - D.2.2.1 ...'!$C$4:$J$76,'SO 86-71-86.08 - D.2.2.1 ...'!$C$82:$J$105,'SO 86-71-86.08 - D.2.2.1 ...'!$C$111:$K$191</definedName>
    <definedName name="_xlnm.Print_Titles" localSheetId="10">'SO 86-71-86.08 - D.2.2.1 ...'!$125:$125</definedName>
    <definedName name="_xlnm._FilterDatabase" localSheetId="11" hidden="1">'SO 86-71-86.09 - D.2.2.1 ...'!$C$130:$K$238</definedName>
    <definedName name="_xlnm.Print_Area" localSheetId="11">'SO 86-71-86.09 - D.2.2.1 ...'!$C$4:$J$76,'SO 86-71-86.09 - D.2.2.1 ...'!$C$82:$J$110,'SO 86-71-86.09 - D.2.2.1 ...'!$C$116:$K$238</definedName>
    <definedName name="_xlnm.Print_Titles" localSheetId="11">'SO 86-71-86.09 - D.2.2.1 ...'!$130:$130</definedName>
    <definedName name="_xlnm._FilterDatabase" localSheetId="12" hidden="1">'SO 86-77-01 - D.2.2.4 - O...'!$C$127:$K$179</definedName>
    <definedName name="_xlnm.Print_Area" localSheetId="12">'SO 86-77-01 - D.2.2.4 - O...'!$C$4:$J$76,'SO 86-77-01 - D.2.2.4 - O...'!$C$82:$J$107,'SO 86-77-01 - D.2.2.4 - O...'!$C$113:$K$179</definedName>
    <definedName name="_xlnm.Print_Titles" localSheetId="12">'SO 86-77-01 - D.2.2.4 - O...'!$127:$127</definedName>
    <definedName name="_xlnm._FilterDatabase" localSheetId="13" hidden="1">'SO 86-78-86 - D.2.2.5 - O...'!$C$125:$K$149</definedName>
    <definedName name="_xlnm.Print_Area" localSheetId="13">'SO 86-78-86 - D.2.2.5 - O...'!$C$4:$J$76,'SO 86-78-86 - D.2.2.5 - O...'!$C$82:$J$105,'SO 86-78-86 - D.2.2.5 - O...'!$C$111:$K$149</definedName>
    <definedName name="_xlnm.Print_Titles" localSheetId="13">'SO 86-78-86 - D.2.2.5 - O...'!$125:$125</definedName>
    <definedName name="_xlnm._FilterDatabase" localSheetId="14" hidden="1">'SO 86-79-01 - D.2.2.6 - P...'!$C$130:$K$234</definedName>
    <definedName name="_xlnm.Print_Area" localSheetId="14">'SO 86-79-01 - D.2.2.6 - P...'!$C$4:$J$76,'SO 86-79-01 - D.2.2.6 - P...'!$C$82:$J$110,'SO 86-79-01 - D.2.2.6 - P...'!$C$116:$K$234</definedName>
    <definedName name="_xlnm.Print_Titles" localSheetId="14">'SO 86-79-01 - D.2.2.6 - P...'!$130:$130</definedName>
    <definedName name="_xlnm._FilterDatabase" localSheetId="15" hidden="1">'SO 86-79-02 - D.2.2.6 - S...'!$C$126:$K$178</definedName>
    <definedName name="_xlnm.Print_Area" localSheetId="15">'SO 86-79-02 - D.2.2.6 - S...'!$C$4:$J$76,'SO 86-79-02 - D.2.2.6 - S...'!$C$82:$J$106,'SO 86-79-02 - D.2.2.6 - S...'!$C$112:$K$178</definedName>
    <definedName name="_xlnm.Print_Titles" localSheetId="15">'SO 86-79-02 - D.2.2.6 - S...'!$126:$126</definedName>
    <definedName name="_xlnm._FilterDatabase" localSheetId="16" hidden="1">'SO 86-79-03 - D.2.2.6 - I...'!$C$127:$K$159</definedName>
    <definedName name="_xlnm.Print_Area" localSheetId="16">'SO 86-79-03 - D.2.2.6 - I...'!$C$4:$J$76,'SO 86-79-03 - D.2.2.6 - I...'!$C$82:$J$107,'SO 86-79-03 - D.2.2.6 - I...'!$C$113:$K$159</definedName>
    <definedName name="_xlnm.Print_Titles" localSheetId="16">'SO 86-79-03 - D.2.2.6 - I...'!$127:$127</definedName>
    <definedName name="_xlnm._FilterDatabase" localSheetId="17" hidden="1">'ON - Ostatní náklady'!$C$116:$K$148</definedName>
    <definedName name="_xlnm.Print_Area" localSheetId="17">'ON - Ostatní náklady'!$C$4:$J$76,'ON - Ostatní náklady'!$C$82:$J$98,'ON - Ostatní náklady'!$C$104:$K$148</definedName>
    <definedName name="_xlnm.Print_Titles" localSheetId="17">'ON - Ostatní náklady'!$116:$116</definedName>
  </definedNames>
  <calcPr/>
</workbook>
</file>

<file path=xl/calcChain.xml><?xml version="1.0" encoding="utf-8"?>
<calcChain xmlns="http://schemas.openxmlformats.org/spreadsheetml/2006/main">
  <c i="18" l="1" r="J37"/>
  <c r="J36"/>
  <c i="1" r="AY115"/>
  <c i="18" r="J35"/>
  <c i="1" r="AX115"/>
  <c i="18"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19"/>
  <c r="BH119"/>
  <c r="BG119"/>
  <c r="BF119"/>
  <c r="T119"/>
  <c r="R119"/>
  <c r="P119"/>
  <c r="J113"/>
  <c r="F113"/>
  <c r="F111"/>
  <c r="E109"/>
  <c r="J91"/>
  <c r="F91"/>
  <c r="F89"/>
  <c r="E87"/>
  <c r="J24"/>
  <c r="E24"/>
  <c r="J92"/>
  <c r="J23"/>
  <c r="J18"/>
  <c r="E18"/>
  <c r="F114"/>
  <c r="J17"/>
  <c r="J12"/>
  <c r="J111"/>
  <c r="E7"/>
  <c r="E107"/>
  <c i="17" r="J144"/>
  <c r="J39"/>
  <c r="J38"/>
  <c i="1" r="AY114"/>
  <c i="17" r="J37"/>
  <c i="1" r="AX114"/>
  <c i="17"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J103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1"/>
  <c r="BH131"/>
  <c r="BG131"/>
  <c r="BF131"/>
  <c r="T131"/>
  <c r="T130"/>
  <c r="T129"/>
  <c r="R131"/>
  <c r="R130"/>
  <c r="R129"/>
  <c r="P131"/>
  <c r="P130"/>
  <c r="P129"/>
  <c r="J124"/>
  <c r="F124"/>
  <c r="F122"/>
  <c r="E120"/>
  <c r="J93"/>
  <c r="F93"/>
  <c r="F91"/>
  <c r="E89"/>
  <c r="J26"/>
  <c r="E26"/>
  <c r="J94"/>
  <c r="J25"/>
  <c r="J20"/>
  <c r="E20"/>
  <c r="F125"/>
  <c r="J19"/>
  <c r="J14"/>
  <c r="J122"/>
  <c r="E7"/>
  <c r="E116"/>
  <c i="16" r="J39"/>
  <c r="J38"/>
  <c i="1" r="AY113"/>
  <c i="16" r="J37"/>
  <c i="1" r="AX113"/>
  <c i="16"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65"/>
  <c r="BH165"/>
  <c r="BG165"/>
  <c r="BF165"/>
  <c r="T165"/>
  <c r="T164"/>
  <c r="R165"/>
  <c r="R164"/>
  <c r="P165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T139"/>
  <c r="R140"/>
  <c r="R139"/>
  <c r="P140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J123"/>
  <c r="F123"/>
  <c r="F121"/>
  <c r="E119"/>
  <c r="J93"/>
  <c r="F93"/>
  <c r="F91"/>
  <c r="E89"/>
  <c r="J26"/>
  <c r="E26"/>
  <c r="J124"/>
  <c r="J25"/>
  <c r="J20"/>
  <c r="E20"/>
  <c r="F94"/>
  <c r="J19"/>
  <c r="J14"/>
  <c r="J121"/>
  <c r="E7"/>
  <c r="E85"/>
  <c i="15" r="J39"/>
  <c r="J38"/>
  <c i="1" r="AY112"/>
  <c i="15" r="J37"/>
  <c i="1" r="AX112"/>
  <c i="15" r="BI233"/>
  <c r="BH233"/>
  <c r="BG233"/>
  <c r="BF233"/>
  <c r="T233"/>
  <c r="R233"/>
  <c r="P233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7"/>
  <c r="BH207"/>
  <c r="BG207"/>
  <c r="BF207"/>
  <c r="T207"/>
  <c r="R207"/>
  <c r="P207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T189"/>
  <c r="R190"/>
  <c r="R189"/>
  <c r="P190"/>
  <c r="P189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T133"/>
  <c r="R134"/>
  <c r="R133"/>
  <c r="P134"/>
  <c r="P133"/>
  <c r="J127"/>
  <c r="F127"/>
  <c r="F125"/>
  <c r="E123"/>
  <c r="J93"/>
  <c r="F93"/>
  <c r="F91"/>
  <c r="E89"/>
  <c r="J26"/>
  <c r="E26"/>
  <c r="J128"/>
  <c r="J25"/>
  <c r="J20"/>
  <c r="E20"/>
  <c r="F94"/>
  <c r="J19"/>
  <c r="J14"/>
  <c r="J91"/>
  <c r="E7"/>
  <c r="E119"/>
  <c i="14" r="J39"/>
  <c r="J38"/>
  <c i="1" r="AY111"/>
  <c i="14" r="J37"/>
  <c i="1" r="AX111"/>
  <c i="14" r="BI148"/>
  <c r="BH148"/>
  <c r="BG148"/>
  <c r="BF148"/>
  <c r="T148"/>
  <c r="R148"/>
  <c r="P148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T130"/>
  <c r="R131"/>
  <c r="R130"/>
  <c r="P131"/>
  <c r="P130"/>
  <c r="BI129"/>
  <c r="BH129"/>
  <c r="BG129"/>
  <c r="BF129"/>
  <c r="T129"/>
  <c r="T128"/>
  <c r="T127"/>
  <c r="R129"/>
  <c r="R128"/>
  <c r="R127"/>
  <c r="P129"/>
  <c r="P128"/>
  <c r="P127"/>
  <c r="J122"/>
  <c r="F122"/>
  <c r="F120"/>
  <c r="E118"/>
  <c r="J93"/>
  <c r="F93"/>
  <c r="F91"/>
  <c r="E89"/>
  <c r="J26"/>
  <c r="E26"/>
  <c r="J94"/>
  <c r="J25"/>
  <c r="J20"/>
  <c r="E20"/>
  <c r="F123"/>
  <c r="J19"/>
  <c r="J14"/>
  <c r="J91"/>
  <c r="E7"/>
  <c r="E85"/>
  <c i="13" r="J39"/>
  <c r="J38"/>
  <c i="1" r="AY110"/>
  <c i="13" r="J37"/>
  <c i="1" r="AX110"/>
  <c i="13"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45"/>
  <c r="BH145"/>
  <c r="BG145"/>
  <c r="BF145"/>
  <c r="T145"/>
  <c r="R145"/>
  <c r="P145"/>
  <c r="BI142"/>
  <c r="BH142"/>
  <c r="BG142"/>
  <c r="BF142"/>
  <c r="T142"/>
  <c r="T141"/>
  <c r="R142"/>
  <c r="R141"/>
  <c r="P142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24"/>
  <c r="F124"/>
  <c r="F122"/>
  <c r="E120"/>
  <c r="J93"/>
  <c r="F93"/>
  <c r="F91"/>
  <c r="E89"/>
  <c r="J26"/>
  <c r="E26"/>
  <c r="J125"/>
  <c r="J25"/>
  <c r="J20"/>
  <c r="E20"/>
  <c r="F94"/>
  <c r="J19"/>
  <c r="J14"/>
  <c r="J91"/>
  <c r="E7"/>
  <c r="E116"/>
  <c i="12" r="J39"/>
  <c r="J38"/>
  <c i="1" r="AY109"/>
  <c i="12" r="J37"/>
  <c i="1" r="AX109"/>
  <c i="12"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T228"/>
  <c r="R229"/>
  <c r="R228"/>
  <c r="P229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J127"/>
  <c r="F127"/>
  <c r="F125"/>
  <c r="E123"/>
  <c r="J93"/>
  <c r="F93"/>
  <c r="F91"/>
  <c r="E89"/>
  <c r="J26"/>
  <c r="E26"/>
  <c r="J94"/>
  <c r="J25"/>
  <c r="J20"/>
  <c r="E20"/>
  <c r="F128"/>
  <c r="J19"/>
  <c r="J14"/>
  <c r="J125"/>
  <c r="E7"/>
  <c r="E85"/>
  <c i="11" r="J39"/>
  <c r="J38"/>
  <c i="1" r="AY108"/>
  <c i="11" r="J37"/>
  <c i="1" r="AX108"/>
  <c i="11"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2"/>
  <c r="F122"/>
  <c r="F120"/>
  <c r="E118"/>
  <c r="J93"/>
  <c r="F93"/>
  <c r="F91"/>
  <c r="E89"/>
  <c r="J26"/>
  <c r="E26"/>
  <c r="J94"/>
  <c r="J25"/>
  <c r="J20"/>
  <c r="E20"/>
  <c r="F94"/>
  <c r="J19"/>
  <c r="J14"/>
  <c r="J120"/>
  <c r="E7"/>
  <c r="E114"/>
  <c i="10" r="J39"/>
  <c r="J38"/>
  <c i="1" r="AY107"/>
  <c i="10" r="J37"/>
  <c i="1" r="AX107"/>
  <c i="10"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8"/>
  <c r="F118"/>
  <c r="F116"/>
  <c r="E114"/>
  <c r="J93"/>
  <c r="F93"/>
  <c r="F91"/>
  <c r="E89"/>
  <c r="J26"/>
  <c r="E26"/>
  <c r="J119"/>
  <c r="J25"/>
  <c r="J20"/>
  <c r="E20"/>
  <c r="F94"/>
  <c r="J19"/>
  <c r="J14"/>
  <c r="J91"/>
  <c r="E7"/>
  <c r="E85"/>
  <c i="9" r="J39"/>
  <c r="J38"/>
  <c i="1" r="AY106"/>
  <c i="9" r="J37"/>
  <c i="1" r="AX106"/>
  <c i="9"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5"/>
  <c r="BH125"/>
  <c r="BG125"/>
  <c r="BF125"/>
  <c r="T125"/>
  <c r="R125"/>
  <c r="P125"/>
  <c r="J118"/>
  <c r="F118"/>
  <c r="F116"/>
  <c r="E114"/>
  <c r="J93"/>
  <c r="F93"/>
  <c r="F91"/>
  <c r="E89"/>
  <c r="J26"/>
  <c r="E26"/>
  <c r="J94"/>
  <c r="J25"/>
  <c r="J20"/>
  <c r="E20"/>
  <c r="F119"/>
  <c r="J19"/>
  <c r="J14"/>
  <c r="J91"/>
  <c r="E7"/>
  <c r="E110"/>
  <c i="8" r="J39"/>
  <c r="J38"/>
  <c i="1" r="AY105"/>
  <c i="8" r="J37"/>
  <c i="1" r="AX105"/>
  <c i="8" r="BI154"/>
  <c r="BH154"/>
  <c r="BG154"/>
  <c r="BF154"/>
  <c r="T154"/>
  <c r="T153"/>
  <c r="R154"/>
  <c r="R153"/>
  <c r="P154"/>
  <c r="P153"/>
  <c r="BI152"/>
  <c r="BH152"/>
  <c r="BG152"/>
  <c r="BF152"/>
  <c r="T152"/>
  <c r="T151"/>
  <c r="R152"/>
  <c r="R151"/>
  <c r="P152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J120"/>
  <c r="F120"/>
  <c r="F118"/>
  <c r="E116"/>
  <c r="J93"/>
  <c r="F93"/>
  <c r="F91"/>
  <c r="E89"/>
  <c r="J26"/>
  <c r="E26"/>
  <c r="J121"/>
  <c r="J25"/>
  <c r="J20"/>
  <c r="E20"/>
  <c r="F94"/>
  <c r="J19"/>
  <c r="J14"/>
  <c r="J118"/>
  <c r="E7"/>
  <c r="E85"/>
  <c i="7" r="J39"/>
  <c r="J38"/>
  <c i="1" r="AY104"/>
  <c i="7" r="J37"/>
  <c i="1" r="AX104"/>
  <c i="7" r="BI601"/>
  <c r="BH601"/>
  <c r="BG601"/>
  <c r="BF601"/>
  <c r="T601"/>
  <c r="R601"/>
  <c r="P601"/>
  <c r="BI599"/>
  <c r="BH599"/>
  <c r="BG599"/>
  <c r="BF599"/>
  <c r="T599"/>
  <c r="R599"/>
  <c r="P599"/>
  <c r="BI597"/>
  <c r="BH597"/>
  <c r="BG597"/>
  <c r="BF597"/>
  <c r="T597"/>
  <c r="R597"/>
  <c r="P597"/>
  <c r="BI595"/>
  <c r="BH595"/>
  <c r="BG595"/>
  <c r="BF595"/>
  <c r="T595"/>
  <c r="R595"/>
  <c r="P595"/>
  <c r="BI593"/>
  <c r="BH593"/>
  <c r="BG593"/>
  <c r="BF593"/>
  <c r="T593"/>
  <c r="R593"/>
  <c r="P593"/>
  <c r="BI591"/>
  <c r="BH591"/>
  <c r="BG591"/>
  <c r="BF591"/>
  <c r="T591"/>
  <c r="R591"/>
  <c r="P591"/>
  <c r="BI589"/>
  <c r="BH589"/>
  <c r="BG589"/>
  <c r="BF589"/>
  <c r="T589"/>
  <c r="R589"/>
  <c r="P589"/>
  <c r="BI587"/>
  <c r="BH587"/>
  <c r="BG587"/>
  <c r="BF587"/>
  <c r="T587"/>
  <c r="R587"/>
  <c r="P587"/>
  <c r="BI585"/>
  <c r="BH585"/>
  <c r="BG585"/>
  <c r="BF585"/>
  <c r="T585"/>
  <c r="R585"/>
  <c r="P585"/>
  <c r="BI583"/>
  <c r="BH583"/>
  <c r="BG583"/>
  <c r="BF583"/>
  <c r="T583"/>
  <c r="R583"/>
  <c r="P583"/>
  <c r="BI581"/>
  <c r="BH581"/>
  <c r="BG581"/>
  <c r="BF581"/>
  <c r="T581"/>
  <c r="R581"/>
  <c r="P581"/>
  <c r="BI579"/>
  <c r="BH579"/>
  <c r="BG579"/>
  <c r="BF579"/>
  <c r="T579"/>
  <c r="R579"/>
  <c r="P579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69"/>
  <c r="BH569"/>
  <c r="BG569"/>
  <c r="BF569"/>
  <c r="T569"/>
  <c r="R569"/>
  <c r="P569"/>
  <c r="BI567"/>
  <c r="BH567"/>
  <c r="BG567"/>
  <c r="BF567"/>
  <c r="T567"/>
  <c r="R567"/>
  <c r="P567"/>
  <c r="BI565"/>
  <c r="BH565"/>
  <c r="BG565"/>
  <c r="BF565"/>
  <c r="T565"/>
  <c r="R565"/>
  <c r="P565"/>
  <c r="BI563"/>
  <c r="BH563"/>
  <c r="BG563"/>
  <c r="BF563"/>
  <c r="T563"/>
  <c r="R563"/>
  <c r="P563"/>
  <c r="BI561"/>
  <c r="BH561"/>
  <c r="BG561"/>
  <c r="BF561"/>
  <c r="T561"/>
  <c r="R561"/>
  <c r="P561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51"/>
  <c r="BH551"/>
  <c r="BG551"/>
  <c r="BF551"/>
  <c r="T551"/>
  <c r="R551"/>
  <c r="P551"/>
  <c r="BI549"/>
  <c r="BH549"/>
  <c r="BG549"/>
  <c r="BF549"/>
  <c r="T549"/>
  <c r="R549"/>
  <c r="P549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40"/>
  <c r="BH540"/>
  <c r="BG540"/>
  <c r="BF540"/>
  <c r="T540"/>
  <c r="R540"/>
  <c r="P540"/>
  <c r="BI538"/>
  <c r="BH538"/>
  <c r="BG538"/>
  <c r="BF538"/>
  <c r="T538"/>
  <c r="R538"/>
  <c r="P538"/>
  <c r="BI536"/>
  <c r="BH536"/>
  <c r="BG536"/>
  <c r="BF536"/>
  <c r="T536"/>
  <c r="R536"/>
  <c r="P536"/>
  <c r="BI534"/>
  <c r="BH534"/>
  <c r="BG534"/>
  <c r="BF534"/>
  <c r="T534"/>
  <c r="R534"/>
  <c r="P534"/>
  <c r="BI532"/>
  <c r="BH532"/>
  <c r="BG532"/>
  <c r="BF532"/>
  <c r="T532"/>
  <c r="R532"/>
  <c r="P532"/>
  <c r="BI530"/>
  <c r="BH530"/>
  <c r="BG530"/>
  <c r="BF530"/>
  <c r="T530"/>
  <c r="R530"/>
  <c r="P530"/>
  <c r="BI528"/>
  <c r="BH528"/>
  <c r="BG528"/>
  <c r="BF528"/>
  <c r="T528"/>
  <c r="R528"/>
  <c r="P528"/>
  <c r="BI526"/>
  <c r="BH526"/>
  <c r="BG526"/>
  <c r="BF526"/>
  <c r="T526"/>
  <c r="R526"/>
  <c r="P526"/>
  <c r="BI524"/>
  <c r="BH524"/>
  <c r="BG524"/>
  <c r="BF524"/>
  <c r="T524"/>
  <c r="R524"/>
  <c r="P524"/>
  <c r="BI522"/>
  <c r="BH522"/>
  <c r="BG522"/>
  <c r="BF522"/>
  <c r="T522"/>
  <c r="R522"/>
  <c r="P522"/>
  <c r="BI520"/>
  <c r="BH520"/>
  <c r="BG520"/>
  <c r="BF520"/>
  <c r="T520"/>
  <c r="R520"/>
  <c r="P520"/>
  <c r="BI518"/>
  <c r="BH518"/>
  <c r="BG518"/>
  <c r="BF518"/>
  <c r="T518"/>
  <c r="R518"/>
  <c r="P518"/>
  <c r="BI516"/>
  <c r="BH516"/>
  <c r="BG516"/>
  <c r="BF516"/>
  <c r="T516"/>
  <c r="R516"/>
  <c r="P516"/>
  <c r="BI514"/>
  <c r="BH514"/>
  <c r="BG514"/>
  <c r="BF514"/>
  <c r="T514"/>
  <c r="R514"/>
  <c r="P514"/>
  <c r="BI512"/>
  <c r="BH512"/>
  <c r="BG512"/>
  <c r="BF512"/>
  <c r="T512"/>
  <c r="R512"/>
  <c r="P512"/>
  <c r="BI510"/>
  <c r="BH510"/>
  <c r="BG510"/>
  <c r="BF510"/>
  <c r="T510"/>
  <c r="R510"/>
  <c r="P510"/>
  <c r="BI508"/>
  <c r="BH508"/>
  <c r="BG508"/>
  <c r="BF508"/>
  <c r="T508"/>
  <c r="R508"/>
  <c r="P508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0"/>
  <c r="BH360"/>
  <c r="BG360"/>
  <c r="BF360"/>
  <c r="T360"/>
  <c r="R360"/>
  <c r="P360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T143"/>
  <c r="R144"/>
  <c r="R143"/>
  <c r="P144"/>
  <c r="P143"/>
  <c r="J137"/>
  <c r="F137"/>
  <c r="F135"/>
  <c r="E133"/>
  <c r="J93"/>
  <c r="F93"/>
  <c r="F91"/>
  <c r="E89"/>
  <c r="J26"/>
  <c r="E26"/>
  <c r="J138"/>
  <c r="J25"/>
  <c r="J20"/>
  <c r="E20"/>
  <c r="F138"/>
  <c r="J19"/>
  <c r="J14"/>
  <c r="J91"/>
  <c r="E7"/>
  <c r="E129"/>
  <c i="6" r="J39"/>
  <c r="J38"/>
  <c i="1" r="AY103"/>
  <c i="6" r="J37"/>
  <c i="1" r="AX103"/>
  <c i="6" r="BI342"/>
  <c r="BH342"/>
  <c r="BG342"/>
  <c r="BF342"/>
  <c r="T342"/>
  <c r="R342"/>
  <c r="P342"/>
  <c r="BI341"/>
  <c r="BH341"/>
  <c r="BG341"/>
  <c r="BF341"/>
  <c r="T341"/>
  <c r="R341"/>
  <c r="P341"/>
  <c r="BI339"/>
  <c r="BH339"/>
  <c r="BG339"/>
  <c r="BF339"/>
  <c r="T339"/>
  <c r="R339"/>
  <c r="P339"/>
  <c r="BI335"/>
  <c r="BH335"/>
  <c r="BG335"/>
  <c r="BF335"/>
  <c r="T335"/>
  <c r="R335"/>
  <c r="P335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9"/>
  <c r="BH309"/>
  <c r="BG309"/>
  <c r="BF309"/>
  <c r="T309"/>
  <c r="R309"/>
  <c r="P309"/>
  <c r="BI308"/>
  <c r="BH308"/>
  <c r="BG308"/>
  <c r="BF308"/>
  <c r="T308"/>
  <c r="R308"/>
  <c r="P308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0"/>
  <c r="BH290"/>
  <c r="BG290"/>
  <c r="BF290"/>
  <c r="T290"/>
  <c r="R290"/>
  <c r="P290"/>
  <c r="BI289"/>
  <c r="BH289"/>
  <c r="BG289"/>
  <c r="BF289"/>
  <c r="T289"/>
  <c r="R289"/>
  <c r="P289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78"/>
  <c r="BH278"/>
  <c r="BG278"/>
  <c r="BF278"/>
  <c r="T278"/>
  <c r="R278"/>
  <c r="P278"/>
  <c r="BI277"/>
  <c r="BH277"/>
  <c r="BG277"/>
  <c r="BF277"/>
  <c r="T277"/>
  <c r="R277"/>
  <c r="P277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7"/>
  <c r="BH227"/>
  <c r="BG227"/>
  <c r="BF227"/>
  <c r="T227"/>
  <c r="R227"/>
  <c r="P227"/>
  <c r="BI226"/>
  <c r="BH226"/>
  <c r="BG226"/>
  <c r="BF226"/>
  <c r="T226"/>
  <c r="R226"/>
  <c r="P226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69"/>
  <c r="BH169"/>
  <c r="BG169"/>
  <c r="BF169"/>
  <c r="T169"/>
  <c r="R169"/>
  <c r="P169"/>
  <c r="BI166"/>
  <c r="BH166"/>
  <c r="BG166"/>
  <c r="BF166"/>
  <c r="T166"/>
  <c r="R166"/>
  <c r="P166"/>
  <c r="BI158"/>
  <c r="BH158"/>
  <c r="BG158"/>
  <c r="BF158"/>
  <c r="T158"/>
  <c r="R158"/>
  <c r="P158"/>
  <c r="BI154"/>
  <c r="BH154"/>
  <c r="BG154"/>
  <c r="BF154"/>
  <c r="T154"/>
  <c r="R154"/>
  <c r="P154"/>
  <c r="BI153"/>
  <c r="BH153"/>
  <c r="BG153"/>
  <c r="BF153"/>
  <c r="T153"/>
  <c r="R153"/>
  <c r="P153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24"/>
  <c r="F124"/>
  <c r="F122"/>
  <c r="E120"/>
  <c r="J93"/>
  <c r="F93"/>
  <c r="F91"/>
  <c r="E89"/>
  <c r="J26"/>
  <c r="E26"/>
  <c r="J94"/>
  <c r="J25"/>
  <c r="J20"/>
  <c r="E20"/>
  <c r="F94"/>
  <c r="J19"/>
  <c r="J14"/>
  <c r="J91"/>
  <c r="E7"/>
  <c r="E85"/>
  <c i="5" r="J39"/>
  <c r="J38"/>
  <c i="1" r="AY102"/>
  <c i="5" r="J37"/>
  <c i="1" r="AX102"/>
  <c i="5" r="BI1113"/>
  <c r="BH1113"/>
  <c r="BG1113"/>
  <c r="BF1113"/>
  <c r="T1113"/>
  <c r="R1113"/>
  <c r="P1113"/>
  <c r="BI1111"/>
  <c r="BH1111"/>
  <c r="BG1111"/>
  <c r="BF1111"/>
  <c r="T1111"/>
  <c r="R1111"/>
  <c r="P1111"/>
  <c r="BI1107"/>
  <c r="BH1107"/>
  <c r="BG1107"/>
  <c r="BF1107"/>
  <c r="T1107"/>
  <c r="R1107"/>
  <c r="P1107"/>
  <c r="BI1103"/>
  <c r="BH1103"/>
  <c r="BG1103"/>
  <c r="BF1103"/>
  <c r="T1103"/>
  <c r="R1103"/>
  <c r="P1103"/>
  <c r="BI1101"/>
  <c r="BH1101"/>
  <c r="BG1101"/>
  <c r="BF1101"/>
  <c r="T1101"/>
  <c r="R1101"/>
  <c r="P1101"/>
  <c r="BI1099"/>
  <c r="BH1099"/>
  <c r="BG1099"/>
  <c r="BF1099"/>
  <c r="T1099"/>
  <c r="R1099"/>
  <c r="P1099"/>
  <c r="BI1095"/>
  <c r="BH1095"/>
  <c r="BG1095"/>
  <c r="BF1095"/>
  <c r="T1095"/>
  <c r="R1095"/>
  <c r="P1095"/>
  <c r="BI1091"/>
  <c r="BH1091"/>
  <c r="BG1091"/>
  <c r="BF1091"/>
  <c r="T1091"/>
  <c r="R1091"/>
  <c r="P1091"/>
  <c r="BI1089"/>
  <c r="BH1089"/>
  <c r="BG1089"/>
  <c r="BF1089"/>
  <c r="T1089"/>
  <c r="R1089"/>
  <c r="P1089"/>
  <c r="BI1087"/>
  <c r="BH1087"/>
  <c r="BG1087"/>
  <c r="BF1087"/>
  <c r="T1087"/>
  <c r="R1087"/>
  <c r="P1087"/>
  <c r="BI1085"/>
  <c r="BH1085"/>
  <c r="BG1085"/>
  <c r="BF1085"/>
  <c r="T1085"/>
  <c r="R1085"/>
  <c r="P1085"/>
  <c r="BI1084"/>
  <c r="BH1084"/>
  <c r="BG1084"/>
  <c r="BF1084"/>
  <c r="T1084"/>
  <c r="R1084"/>
  <c r="P1084"/>
  <c r="BI1071"/>
  <c r="BH1071"/>
  <c r="BG1071"/>
  <c r="BF1071"/>
  <c r="T1071"/>
  <c r="R1071"/>
  <c r="P1071"/>
  <c r="BI1068"/>
  <c r="BH1068"/>
  <c r="BG1068"/>
  <c r="BF1068"/>
  <c r="T1068"/>
  <c r="R1068"/>
  <c r="P1068"/>
  <c r="BI1066"/>
  <c r="BH1066"/>
  <c r="BG1066"/>
  <c r="BF1066"/>
  <c r="T1066"/>
  <c r="R1066"/>
  <c r="P1066"/>
  <c r="BI1063"/>
  <c r="BH1063"/>
  <c r="BG1063"/>
  <c r="BF1063"/>
  <c r="T1063"/>
  <c r="R1063"/>
  <c r="P1063"/>
  <c r="BI1062"/>
  <c r="BH1062"/>
  <c r="BG1062"/>
  <c r="BF1062"/>
  <c r="T1062"/>
  <c r="R1062"/>
  <c r="P1062"/>
  <c r="BI1058"/>
  <c r="BH1058"/>
  <c r="BG1058"/>
  <c r="BF1058"/>
  <c r="T1058"/>
  <c r="R1058"/>
  <c r="P1058"/>
  <c r="BI1057"/>
  <c r="BH1057"/>
  <c r="BG1057"/>
  <c r="BF1057"/>
  <c r="T1057"/>
  <c r="R1057"/>
  <c r="P1057"/>
  <c r="BI1055"/>
  <c r="BH1055"/>
  <c r="BG1055"/>
  <c r="BF1055"/>
  <c r="T1055"/>
  <c r="R1055"/>
  <c r="P1055"/>
  <c r="BI1054"/>
  <c r="BH1054"/>
  <c r="BG1054"/>
  <c r="BF1054"/>
  <c r="T1054"/>
  <c r="R1054"/>
  <c r="P1054"/>
  <c r="BI1053"/>
  <c r="BH1053"/>
  <c r="BG1053"/>
  <c r="BF1053"/>
  <c r="T1053"/>
  <c r="R1053"/>
  <c r="P1053"/>
  <c r="BI1052"/>
  <c r="BH1052"/>
  <c r="BG1052"/>
  <c r="BF1052"/>
  <c r="T1052"/>
  <c r="R1052"/>
  <c r="P1052"/>
  <c r="BI1051"/>
  <c r="BH1051"/>
  <c r="BG1051"/>
  <c r="BF1051"/>
  <c r="T1051"/>
  <c r="R1051"/>
  <c r="P1051"/>
  <c r="BI1044"/>
  <c r="BH1044"/>
  <c r="BG1044"/>
  <c r="BF1044"/>
  <c r="T1044"/>
  <c r="R1044"/>
  <c r="P1044"/>
  <c r="BI1042"/>
  <c r="BH1042"/>
  <c r="BG1042"/>
  <c r="BF1042"/>
  <c r="T1042"/>
  <c r="R1042"/>
  <c r="P1042"/>
  <c r="BI1039"/>
  <c r="BH1039"/>
  <c r="BG1039"/>
  <c r="BF1039"/>
  <c r="T1039"/>
  <c r="R1039"/>
  <c r="P1039"/>
  <c r="BI1036"/>
  <c r="BH1036"/>
  <c r="BG1036"/>
  <c r="BF1036"/>
  <c r="T1036"/>
  <c r="R1036"/>
  <c r="P1036"/>
  <c r="BI1035"/>
  <c r="BH1035"/>
  <c r="BG1035"/>
  <c r="BF1035"/>
  <c r="T1035"/>
  <c r="R1035"/>
  <c r="P1035"/>
  <c r="BI1033"/>
  <c r="BH1033"/>
  <c r="BG1033"/>
  <c r="BF1033"/>
  <c r="T1033"/>
  <c r="R1033"/>
  <c r="P1033"/>
  <c r="BI1030"/>
  <c r="BH1030"/>
  <c r="BG1030"/>
  <c r="BF1030"/>
  <c r="T1030"/>
  <c r="R1030"/>
  <c r="P1030"/>
  <c r="BI1029"/>
  <c r="BH1029"/>
  <c r="BG1029"/>
  <c r="BF1029"/>
  <c r="T1029"/>
  <c r="R1029"/>
  <c r="P1029"/>
  <c r="BI1026"/>
  <c r="BH1026"/>
  <c r="BG1026"/>
  <c r="BF1026"/>
  <c r="T1026"/>
  <c r="R1026"/>
  <c r="P1026"/>
  <c r="BI1023"/>
  <c r="BH1023"/>
  <c r="BG1023"/>
  <c r="BF1023"/>
  <c r="T1023"/>
  <c r="R1023"/>
  <c r="P1023"/>
  <c r="BI1020"/>
  <c r="BH1020"/>
  <c r="BG1020"/>
  <c r="BF1020"/>
  <c r="T1020"/>
  <c r="R1020"/>
  <c r="P1020"/>
  <c r="BI1018"/>
  <c r="BH1018"/>
  <c r="BG1018"/>
  <c r="BF1018"/>
  <c r="T1018"/>
  <c r="R1018"/>
  <c r="P1018"/>
  <c r="BI1015"/>
  <c r="BH1015"/>
  <c r="BG1015"/>
  <c r="BF1015"/>
  <c r="T1015"/>
  <c r="R1015"/>
  <c r="P1015"/>
  <c r="BI1012"/>
  <c r="BH1012"/>
  <c r="BG1012"/>
  <c r="BF1012"/>
  <c r="T1012"/>
  <c r="R1012"/>
  <c r="P1012"/>
  <c r="BI1009"/>
  <c r="BH1009"/>
  <c r="BG1009"/>
  <c r="BF1009"/>
  <c r="T1009"/>
  <c r="R1009"/>
  <c r="P1009"/>
  <c r="BI1006"/>
  <c r="BH1006"/>
  <c r="BG1006"/>
  <c r="BF1006"/>
  <c r="T1006"/>
  <c r="R1006"/>
  <c r="P1006"/>
  <c r="BI1003"/>
  <c r="BH1003"/>
  <c r="BG1003"/>
  <c r="BF1003"/>
  <c r="T1003"/>
  <c r="R1003"/>
  <c r="P1003"/>
  <c r="BI1000"/>
  <c r="BH1000"/>
  <c r="BG1000"/>
  <c r="BF1000"/>
  <c r="T1000"/>
  <c r="R1000"/>
  <c r="P1000"/>
  <c r="BI997"/>
  <c r="BH997"/>
  <c r="BG997"/>
  <c r="BF997"/>
  <c r="T997"/>
  <c r="R997"/>
  <c r="P997"/>
  <c r="BI994"/>
  <c r="BH994"/>
  <c r="BG994"/>
  <c r="BF994"/>
  <c r="T994"/>
  <c r="R994"/>
  <c r="P994"/>
  <c r="BI991"/>
  <c r="BH991"/>
  <c r="BG991"/>
  <c r="BF991"/>
  <c r="T991"/>
  <c r="R991"/>
  <c r="P991"/>
  <c r="BI988"/>
  <c r="BH988"/>
  <c r="BG988"/>
  <c r="BF988"/>
  <c r="T988"/>
  <c r="R988"/>
  <c r="P988"/>
  <c r="BI985"/>
  <c r="BH985"/>
  <c r="BG985"/>
  <c r="BF985"/>
  <c r="T985"/>
  <c r="R985"/>
  <c r="P985"/>
  <c r="BI982"/>
  <c r="BH982"/>
  <c r="BG982"/>
  <c r="BF982"/>
  <c r="T982"/>
  <c r="R982"/>
  <c r="P982"/>
  <c r="BI981"/>
  <c r="BH981"/>
  <c r="BG981"/>
  <c r="BF981"/>
  <c r="T981"/>
  <c r="R981"/>
  <c r="P981"/>
  <c r="BI977"/>
  <c r="BH977"/>
  <c r="BG977"/>
  <c r="BF977"/>
  <c r="T977"/>
  <c r="R977"/>
  <c r="P977"/>
  <c r="BI976"/>
  <c r="BH976"/>
  <c r="BG976"/>
  <c r="BF976"/>
  <c r="T976"/>
  <c r="R976"/>
  <c r="P976"/>
  <c r="BI974"/>
  <c r="BH974"/>
  <c r="BG974"/>
  <c r="BF974"/>
  <c r="T974"/>
  <c r="R974"/>
  <c r="P974"/>
  <c r="BI973"/>
  <c r="BH973"/>
  <c r="BG973"/>
  <c r="BF973"/>
  <c r="T973"/>
  <c r="R973"/>
  <c r="P973"/>
  <c r="BI969"/>
  <c r="BH969"/>
  <c r="BG969"/>
  <c r="BF969"/>
  <c r="T969"/>
  <c r="R969"/>
  <c r="P969"/>
  <c r="BI968"/>
  <c r="BH968"/>
  <c r="BG968"/>
  <c r="BF968"/>
  <c r="T968"/>
  <c r="R968"/>
  <c r="P968"/>
  <c r="BI967"/>
  <c r="BH967"/>
  <c r="BG967"/>
  <c r="BF967"/>
  <c r="T967"/>
  <c r="R967"/>
  <c r="P967"/>
  <c r="BI964"/>
  <c r="BH964"/>
  <c r="BG964"/>
  <c r="BF964"/>
  <c r="T964"/>
  <c r="R964"/>
  <c r="P964"/>
  <c r="BI963"/>
  <c r="BH963"/>
  <c r="BG963"/>
  <c r="BF963"/>
  <c r="T963"/>
  <c r="R963"/>
  <c r="P963"/>
  <c r="BI960"/>
  <c r="BH960"/>
  <c r="BG960"/>
  <c r="BF960"/>
  <c r="T960"/>
  <c r="R960"/>
  <c r="P960"/>
  <c r="BI958"/>
  <c r="BH958"/>
  <c r="BG958"/>
  <c r="BF958"/>
  <c r="T958"/>
  <c r="R958"/>
  <c r="P958"/>
  <c r="BI957"/>
  <c r="BH957"/>
  <c r="BG957"/>
  <c r="BF957"/>
  <c r="T957"/>
  <c r="R957"/>
  <c r="P957"/>
  <c r="BI956"/>
  <c r="BH956"/>
  <c r="BG956"/>
  <c r="BF956"/>
  <c r="T956"/>
  <c r="R956"/>
  <c r="P956"/>
  <c r="BI953"/>
  <c r="BH953"/>
  <c r="BG953"/>
  <c r="BF953"/>
  <c r="T953"/>
  <c r="R953"/>
  <c r="P953"/>
  <c r="BI950"/>
  <c r="BH950"/>
  <c r="BG950"/>
  <c r="BF950"/>
  <c r="T950"/>
  <c r="R950"/>
  <c r="P950"/>
  <c r="BI947"/>
  <c r="BH947"/>
  <c r="BG947"/>
  <c r="BF947"/>
  <c r="T947"/>
  <c r="R947"/>
  <c r="P947"/>
  <c r="BI944"/>
  <c r="BH944"/>
  <c r="BG944"/>
  <c r="BF944"/>
  <c r="T944"/>
  <c r="R944"/>
  <c r="P944"/>
  <c r="BI941"/>
  <c r="BH941"/>
  <c r="BG941"/>
  <c r="BF941"/>
  <c r="T941"/>
  <c r="R941"/>
  <c r="P941"/>
  <c r="BI938"/>
  <c r="BH938"/>
  <c r="BG938"/>
  <c r="BF938"/>
  <c r="T938"/>
  <c r="R938"/>
  <c r="P938"/>
  <c r="BI935"/>
  <c r="BH935"/>
  <c r="BG935"/>
  <c r="BF935"/>
  <c r="T935"/>
  <c r="R935"/>
  <c r="P935"/>
  <c r="BI932"/>
  <c r="BH932"/>
  <c r="BG932"/>
  <c r="BF932"/>
  <c r="T932"/>
  <c r="R932"/>
  <c r="P932"/>
  <c r="BI928"/>
  <c r="BH928"/>
  <c r="BG928"/>
  <c r="BF928"/>
  <c r="T928"/>
  <c r="R928"/>
  <c r="P928"/>
  <c r="BI925"/>
  <c r="BH925"/>
  <c r="BG925"/>
  <c r="BF925"/>
  <c r="T925"/>
  <c r="R925"/>
  <c r="P925"/>
  <c r="BI924"/>
  <c r="BH924"/>
  <c r="BG924"/>
  <c r="BF924"/>
  <c r="T924"/>
  <c r="R924"/>
  <c r="P924"/>
  <c r="BI923"/>
  <c r="BH923"/>
  <c r="BG923"/>
  <c r="BF923"/>
  <c r="T923"/>
  <c r="R923"/>
  <c r="P923"/>
  <c r="BI922"/>
  <c r="BH922"/>
  <c r="BG922"/>
  <c r="BF922"/>
  <c r="T922"/>
  <c r="R922"/>
  <c r="P922"/>
  <c r="BI921"/>
  <c r="BH921"/>
  <c r="BG921"/>
  <c r="BF921"/>
  <c r="T921"/>
  <c r="R921"/>
  <c r="P921"/>
  <c r="BI920"/>
  <c r="BH920"/>
  <c r="BG920"/>
  <c r="BF920"/>
  <c r="T920"/>
  <c r="R920"/>
  <c r="P920"/>
  <c r="BI919"/>
  <c r="BH919"/>
  <c r="BG919"/>
  <c r="BF919"/>
  <c r="T919"/>
  <c r="R919"/>
  <c r="P919"/>
  <c r="BI916"/>
  <c r="BH916"/>
  <c r="BG916"/>
  <c r="BF916"/>
  <c r="T916"/>
  <c r="R916"/>
  <c r="P916"/>
  <c r="BI915"/>
  <c r="BH915"/>
  <c r="BG915"/>
  <c r="BF915"/>
  <c r="T915"/>
  <c r="R915"/>
  <c r="P915"/>
  <c r="BI914"/>
  <c r="BH914"/>
  <c r="BG914"/>
  <c r="BF914"/>
  <c r="T914"/>
  <c r="R914"/>
  <c r="P914"/>
  <c r="BI911"/>
  <c r="BH911"/>
  <c r="BG911"/>
  <c r="BF911"/>
  <c r="T911"/>
  <c r="R911"/>
  <c r="P911"/>
  <c r="BI909"/>
  <c r="BH909"/>
  <c r="BG909"/>
  <c r="BF909"/>
  <c r="T909"/>
  <c r="R909"/>
  <c r="P909"/>
  <c r="BI908"/>
  <c r="BH908"/>
  <c r="BG908"/>
  <c r="BF908"/>
  <c r="T908"/>
  <c r="R908"/>
  <c r="P908"/>
  <c r="BI907"/>
  <c r="BH907"/>
  <c r="BG907"/>
  <c r="BF907"/>
  <c r="T907"/>
  <c r="R907"/>
  <c r="P907"/>
  <c r="BI903"/>
  <c r="BH903"/>
  <c r="BG903"/>
  <c r="BF903"/>
  <c r="T903"/>
  <c r="R903"/>
  <c r="P903"/>
  <c r="BI902"/>
  <c r="BH902"/>
  <c r="BG902"/>
  <c r="BF902"/>
  <c r="T902"/>
  <c r="R902"/>
  <c r="P902"/>
  <c r="BI901"/>
  <c r="BH901"/>
  <c r="BG901"/>
  <c r="BF901"/>
  <c r="T901"/>
  <c r="R901"/>
  <c r="P901"/>
  <c r="BI900"/>
  <c r="BH900"/>
  <c r="BG900"/>
  <c r="BF900"/>
  <c r="T900"/>
  <c r="R900"/>
  <c r="P900"/>
  <c r="BI899"/>
  <c r="BH899"/>
  <c r="BG899"/>
  <c r="BF899"/>
  <c r="T899"/>
  <c r="R899"/>
  <c r="P899"/>
  <c r="BI898"/>
  <c r="BH898"/>
  <c r="BG898"/>
  <c r="BF898"/>
  <c r="T898"/>
  <c r="R898"/>
  <c r="P898"/>
  <c r="BI895"/>
  <c r="BH895"/>
  <c r="BG895"/>
  <c r="BF895"/>
  <c r="T895"/>
  <c r="R895"/>
  <c r="P895"/>
  <c r="BI894"/>
  <c r="BH894"/>
  <c r="BG894"/>
  <c r="BF894"/>
  <c r="T894"/>
  <c r="R894"/>
  <c r="P894"/>
  <c r="BI891"/>
  <c r="BH891"/>
  <c r="BG891"/>
  <c r="BF891"/>
  <c r="T891"/>
  <c r="R891"/>
  <c r="P891"/>
  <c r="BI888"/>
  <c r="BH888"/>
  <c r="BG888"/>
  <c r="BF888"/>
  <c r="T888"/>
  <c r="R888"/>
  <c r="P888"/>
  <c r="BI885"/>
  <c r="BH885"/>
  <c r="BG885"/>
  <c r="BF885"/>
  <c r="T885"/>
  <c r="R885"/>
  <c r="P885"/>
  <c r="BI884"/>
  <c r="BH884"/>
  <c r="BG884"/>
  <c r="BF884"/>
  <c r="T884"/>
  <c r="R884"/>
  <c r="P884"/>
  <c r="BI883"/>
  <c r="BH883"/>
  <c r="BG883"/>
  <c r="BF883"/>
  <c r="T883"/>
  <c r="R883"/>
  <c r="P883"/>
  <c r="BI882"/>
  <c r="BH882"/>
  <c r="BG882"/>
  <c r="BF882"/>
  <c r="T882"/>
  <c r="R882"/>
  <c r="P882"/>
  <c r="BI881"/>
  <c r="BH881"/>
  <c r="BG881"/>
  <c r="BF881"/>
  <c r="T881"/>
  <c r="R881"/>
  <c r="P881"/>
  <c r="BI880"/>
  <c r="BH880"/>
  <c r="BG880"/>
  <c r="BF880"/>
  <c r="T880"/>
  <c r="R880"/>
  <c r="P880"/>
  <c r="BI879"/>
  <c r="BH879"/>
  <c r="BG879"/>
  <c r="BF879"/>
  <c r="T879"/>
  <c r="R879"/>
  <c r="P879"/>
  <c r="BI878"/>
  <c r="BH878"/>
  <c r="BG878"/>
  <c r="BF878"/>
  <c r="T878"/>
  <c r="R878"/>
  <c r="P878"/>
  <c r="BI877"/>
  <c r="BH877"/>
  <c r="BG877"/>
  <c r="BF877"/>
  <c r="T877"/>
  <c r="R877"/>
  <c r="P877"/>
  <c r="BI876"/>
  <c r="BH876"/>
  <c r="BG876"/>
  <c r="BF876"/>
  <c r="T876"/>
  <c r="R876"/>
  <c r="P876"/>
  <c r="BI873"/>
  <c r="BH873"/>
  <c r="BG873"/>
  <c r="BF873"/>
  <c r="T873"/>
  <c r="R873"/>
  <c r="P873"/>
  <c r="BI869"/>
  <c r="BH869"/>
  <c r="BG869"/>
  <c r="BF869"/>
  <c r="T869"/>
  <c r="R869"/>
  <c r="P869"/>
  <c r="BI866"/>
  <c r="BH866"/>
  <c r="BG866"/>
  <c r="BF866"/>
  <c r="T866"/>
  <c r="R866"/>
  <c r="P866"/>
  <c r="BI863"/>
  <c r="BH863"/>
  <c r="BG863"/>
  <c r="BF863"/>
  <c r="T863"/>
  <c r="R863"/>
  <c r="P863"/>
  <c r="BI860"/>
  <c r="BH860"/>
  <c r="BG860"/>
  <c r="BF860"/>
  <c r="T860"/>
  <c r="R860"/>
  <c r="P860"/>
  <c r="BI859"/>
  <c r="BH859"/>
  <c r="BG859"/>
  <c r="BF859"/>
  <c r="T859"/>
  <c r="R859"/>
  <c r="P859"/>
  <c r="BI858"/>
  <c r="BH858"/>
  <c r="BG858"/>
  <c r="BF858"/>
  <c r="T858"/>
  <c r="R858"/>
  <c r="P858"/>
  <c r="BI857"/>
  <c r="BH857"/>
  <c r="BG857"/>
  <c r="BF857"/>
  <c r="T857"/>
  <c r="R857"/>
  <c r="P857"/>
  <c r="BI855"/>
  <c r="BH855"/>
  <c r="BG855"/>
  <c r="BF855"/>
  <c r="T855"/>
  <c r="R855"/>
  <c r="P855"/>
  <c r="BI853"/>
  <c r="BH853"/>
  <c r="BG853"/>
  <c r="BF853"/>
  <c r="T853"/>
  <c r="R853"/>
  <c r="P853"/>
  <c r="BI852"/>
  <c r="BH852"/>
  <c r="BG852"/>
  <c r="BF852"/>
  <c r="T852"/>
  <c r="R852"/>
  <c r="P852"/>
  <c r="BI850"/>
  <c r="BH850"/>
  <c r="BG850"/>
  <c r="BF850"/>
  <c r="T850"/>
  <c r="R850"/>
  <c r="P850"/>
  <c r="BI849"/>
  <c r="BH849"/>
  <c r="BG849"/>
  <c r="BF849"/>
  <c r="T849"/>
  <c r="R849"/>
  <c r="P849"/>
  <c r="BI847"/>
  <c r="BH847"/>
  <c r="BG847"/>
  <c r="BF847"/>
  <c r="T847"/>
  <c r="R847"/>
  <c r="P847"/>
  <c r="BI846"/>
  <c r="BH846"/>
  <c r="BG846"/>
  <c r="BF846"/>
  <c r="T846"/>
  <c r="R846"/>
  <c r="P846"/>
  <c r="BI844"/>
  <c r="BH844"/>
  <c r="BG844"/>
  <c r="BF844"/>
  <c r="T844"/>
  <c r="R844"/>
  <c r="P844"/>
  <c r="BI841"/>
  <c r="BH841"/>
  <c r="BG841"/>
  <c r="BF841"/>
  <c r="T841"/>
  <c r="R841"/>
  <c r="P841"/>
  <c r="BI838"/>
  <c r="BH838"/>
  <c r="BG838"/>
  <c r="BF838"/>
  <c r="T838"/>
  <c r="R838"/>
  <c r="P838"/>
  <c r="BI828"/>
  <c r="BH828"/>
  <c r="BG828"/>
  <c r="BF828"/>
  <c r="T828"/>
  <c r="R828"/>
  <c r="P828"/>
  <c r="BI825"/>
  <c r="BH825"/>
  <c r="BG825"/>
  <c r="BF825"/>
  <c r="T825"/>
  <c r="R825"/>
  <c r="P825"/>
  <c r="BI822"/>
  <c r="BH822"/>
  <c r="BG822"/>
  <c r="BF822"/>
  <c r="T822"/>
  <c r="R822"/>
  <c r="P822"/>
  <c r="BI818"/>
  <c r="BH818"/>
  <c r="BG818"/>
  <c r="BF818"/>
  <c r="T818"/>
  <c r="R818"/>
  <c r="P818"/>
  <c r="BI815"/>
  <c r="BH815"/>
  <c r="BG815"/>
  <c r="BF815"/>
  <c r="T815"/>
  <c r="R815"/>
  <c r="P815"/>
  <c r="BI808"/>
  <c r="BH808"/>
  <c r="BG808"/>
  <c r="BF808"/>
  <c r="T808"/>
  <c r="R808"/>
  <c r="P808"/>
  <c r="BI800"/>
  <c r="BH800"/>
  <c r="BG800"/>
  <c r="BF800"/>
  <c r="T800"/>
  <c r="R800"/>
  <c r="P800"/>
  <c r="BI798"/>
  <c r="BH798"/>
  <c r="BG798"/>
  <c r="BF798"/>
  <c r="T798"/>
  <c r="R798"/>
  <c r="P798"/>
  <c r="BI795"/>
  <c r="BH795"/>
  <c r="BG795"/>
  <c r="BF795"/>
  <c r="T795"/>
  <c r="R795"/>
  <c r="P795"/>
  <c r="BI791"/>
  <c r="BH791"/>
  <c r="BG791"/>
  <c r="BF791"/>
  <c r="T791"/>
  <c r="R791"/>
  <c r="P791"/>
  <c r="BI790"/>
  <c r="BH790"/>
  <c r="BG790"/>
  <c r="BF790"/>
  <c r="T790"/>
  <c r="R790"/>
  <c r="P790"/>
  <c r="BI789"/>
  <c r="BH789"/>
  <c r="BG789"/>
  <c r="BF789"/>
  <c r="T789"/>
  <c r="R789"/>
  <c r="P789"/>
  <c r="BI788"/>
  <c r="BH788"/>
  <c r="BG788"/>
  <c r="BF788"/>
  <c r="T788"/>
  <c r="R788"/>
  <c r="P788"/>
  <c r="BI787"/>
  <c r="BH787"/>
  <c r="BG787"/>
  <c r="BF787"/>
  <c r="T787"/>
  <c r="R787"/>
  <c r="P787"/>
  <c r="BI785"/>
  <c r="BH785"/>
  <c r="BG785"/>
  <c r="BF785"/>
  <c r="T785"/>
  <c r="R785"/>
  <c r="P785"/>
  <c r="BI782"/>
  <c r="BH782"/>
  <c r="BG782"/>
  <c r="BF782"/>
  <c r="T782"/>
  <c r="R782"/>
  <c r="P782"/>
  <c r="BI779"/>
  <c r="BH779"/>
  <c r="BG779"/>
  <c r="BF779"/>
  <c r="T779"/>
  <c r="R779"/>
  <c r="P779"/>
  <c r="BI776"/>
  <c r="BH776"/>
  <c r="BG776"/>
  <c r="BF776"/>
  <c r="T776"/>
  <c r="R776"/>
  <c r="P776"/>
  <c r="BI775"/>
  <c r="BH775"/>
  <c r="BG775"/>
  <c r="BF775"/>
  <c r="T775"/>
  <c r="R775"/>
  <c r="P775"/>
  <c r="BI774"/>
  <c r="BH774"/>
  <c r="BG774"/>
  <c r="BF774"/>
  <c r="T774"/>
  <c r="R774"/>
  <c r="P774"/>
  <c r="BI771"/>
  <c r="BH771"/>
  <c r="BG771"/>
  <c r="BF771"/>
  <c r="T771"/>
  <c r="R771"/>
  <c r="P771"/>
  <c r="BI768"/>
  <c r="BH768"/>
  <c r="BG768"/>
  <c r="BF768"/>
  <c r="T768"/>
  <c r="R768"/>
  <c r="P768"/>
  <c r="BI765"/>
  <c r="BH765"/>
  <c r="BG765"/>
  <c r="BF765"/>
  <c r="T765"/>
  <c r="R765"/>
  <c r="P765"/>
  <c r="BI762"/>
  <c r="BH762"/>
  <c r="BG762"/>
  <c r="BF762"/>
  <c r="T762"/>
  <c r="R762"/>
  <c r="P762"/>
  <c r="BI759"/>
  <c r="BH759"/>
  <c r="BG759"/>
  <c r="BF759"/>
  <c r="T759"/>
  <c r="R759"/>
  <c r="P759"/>
  <c r="BI758"/>
  <c r="BH758"/>
  <c r="BG758"/>
  <c r="BF758"/>
  <c r="T758"/>
  <c r="R758"/>
  <c r="P758"/>
  <c r="BI757"/>
  <c r="BH757"/>
  <c r="BG757"/>
  <c r="BF757"/>
  <c r="T757"/>
  <c r="R757"/>
  <c r="P757"/>
  <c r="BI755"/>
  <c r="BH755"/>
  <c r="BG755"/>
  <c r="BF755"/>
  <c r="T755"/>
  <c r="R755"/>
  <c r="P755"/>
  <c r="BI754"/>
  <c r="BH754"/>
  <c r="BG754"/>
  <c r="BF754"/>
  <c r="T754"/>
  <c r="R754"/>
  <c r="P754"/>
  <c r="BI753"/>
  <c r="BH753"/>
  <c r="BG753"/>
  <c r="BF753"/>
  <c r="T753"/>
  <c r="R753"/>
  <c r="P753"/>
  <c r="BI752"/>
  <c r="BH752"/>
  <c r="BG752"/>
  <c r="BF752"/>
  <c r="T752"/>
  <c r="R752"/>
  <c r="P752"/>
  <c r="BI749"/>
  <c r="BH749"/>
  <c r="BG749"/>
  <c r="BF749"/>
  <c r="T749"/>
  <c r="R749"/>
  <c r="P749"/>
  <c r="BI748"/>
  <c r="BH748"/>
  <c r="BG748"/>
  <c r="BF748"/>
  <c r="T748"/>
  <c r="R748"/>
  <c r="P748"/>
  <c r="BI747"/>
  <c r="BH747"/>
  <c r="BG747"/>
  <c r="BF747"/>
  <c r="T747"/>
  <c r="R747"/>
  <c r="P747"/>
  <c r="BI746"/>
  <c r="BH746"/>
  <c r="BG746"/>
  <c r="BF746"/>
  <c r="T746"/>
  <c r="R746"/>
  <c r="P746"/>
  <c r="BI743"/>
  <c r="BH743"/>
  <c r="BG743"/>
  <c r="BF743"/>
  <c r="T743"/>
  <c r="R743"/>
  <c r="P743"/>
  <c r="BI742"/>
  <c r="BH742"/>
  <c r="BG742"/>
  <c r="BF742"/>
  <c r="T742"/>
  <c r="R742"/>
  <c r="P742"/>
  <c r="BI739"/>
  <c r="BH739"/>
  <c r="BG739"/>
  <c r="BF739"/>
  <c r="T739"/>
  <c r="R739"/>
  <c r="P739"/>
  <c r="BI736"/>
  <c r="BH736"/>
  <c r="BG736"/>
  <c r="BF736"/>
  <c r="T736"/>
  <c r="R736"/>
  <c r="P736"/>
  <c r="BI735"/>
  <c r="BH735"/>
  <c r="BG735"/>
  <c r="BF735"/>
  <c r="T735"/>
  <c r="R735"/>
  <c r="P735"/>
  <c r="BI732"/>
  <c r="BH732"/>
  <c r="BG732"/>
  <c r="BF732"/>
  <c r="T732"/>
  <c r="R732"/>
  <c r="P732"/>
  <c r="BI730"/>
  <c r="BH730"/>
  <c r="BG730"/>
  <c r="BF730"/>
  <c r="T730"/>
  <c r="R730"/>
  <c r="P730"/>
  <c r="BI729"/>
  <c r="BH729"/>
  <c r="BG729"/>
  <c r="BF729"/>
  <c r="T729"/>
  <c r="R729"/>
  <c r="P729"/>
  <c r="BI728"/>
  <c r="BH728"/>
  <c r="BG728"/>
  <c r="BF728"/>
  <c r="T728"/>
  <c r="R728"/>
  <c r="P728"/>
  <c r="BI725"/>
  <c r="BH725"/>
  <c r="BG725"/>
  <c r="BF725"/>
  <c r="T725"/>
  <c r="R725"/>
  <c r="P725"/>
  <c r="BI722"/>
  <c r="BH722"/>
  <c r="BG722"/>
  <c r="BF722"/>
  <c r="T722"/>
  <c r="R722"/>
  <c r="P722"/>
  <c r="BI719"/>
  <c r="BH719"/>
  <c r="BG719"/>
  <c r="BF719"/>
  <c r="T719"/>
  <c r="R719"/>
  <c r="P719"/>
  <c r="BI716"/>
  <c r="BH716"/>
  <c r="BG716"/>
  <c r="BF716"/>
  <c r="T716"/>
  <c r="R716"/>
  <c r="P716"/>
  <c r="BI713"/>
  <c r="BH713"/>
  <c r="BG713"/>
  <c r="BF713"/>
  <c r="T713"/>
  <c r="R713"/>
  <c r="P713"/>
  <c r="BI709"/>
  <c r="BH709"/>
  <c r="BG709"/>
  <c r="BF709"/>
  <c r="T709"/>
  <c r="R709"/>
  <c r="P709"/>
  <c r="BI705"/>
  <c r="BH705"/>
  <c r="BG705"/>
  <c r="BF705"/>
  <c r="T705"/>
  <c r="R705"/>
  <c r="P705"/>
  <c r="BI704"/>
  <c r="BH704"/>
  <c r="BG704"/>
  <c r="BF704"/>
  <c r="T704"/>
  <c r="R704"/>
  <c r="P704"/>
  <c r="BI703"/>
  <c r="BH703"/>
  <c r="BG703"/>
  <c r="BF703"/>
  <c r="T703"/>
  <c r="R703"/>
  <c r="P703"/>
  <c r="BI700"/>
  <c r="BH700"/>
  <c r="BG700"/>
  <c r="BF700"/>
  <c r="T700"/>
  <c r="R700"/>
  <c r="P700"/>
  <c r="BI697"/>
  <c r="BH697"/>
  <c r="BG697"/>
  <c r="BF697"/>
  <c r="T697"/>
  <c r="R697"/>
  <c r="P697"/>
  <c r="BI694"/>
  <c r="BH694"/>
  <c r="BG694"/>
  <c r="BF694"/>
  <c r="T694"/>
  <c r="R694"/>
  <c r="P694"/>
  <c r="BI690"/>
  <c r="BH690"/>
  <c r="BG690"/>
  <c r="BF690"/>
  <c r="T690"/>
  <c r="R690"/>
  <c r="P690"/>
  <c r="BI687"/>
  <c r="BH687"/>
  <c r="BG687"/>
  <c r="BF687"/>
  <c r="T687"/>
  <c r="R687"/>
  <c r="P687"/>
  <c r="BI684"/>
  <c r="BH684"/>
  <c r="BG684"/>
  <c r="BF684"/>
  <c r="T684"/>
  <c r="R684"/>
  <c r="P684"/>
  <c r="BI682"/>
  <c r="BH682"/>
  <c r="BG682"/>
  <c r="BF682"/>
  <c r="T682"/>
  <c r="R682"/>
  <c r="P682"/>
  <c r="BI681"/>
  <c r="BH681"/>
  <c r="BG681"/>
  <c r="BF681"/>
  <c r="T681"/>
  <c r="R681"/>
  <c r="P681"/>
  <c r="BI680"/>
  <c r="BH680"/>
  <c r="BG680"/>
  <c r="BF680"/>
  <c r="T680"/>
  <c r="R680"/>
  <c r="P680"/>
  <c r="BI672"/>
  <c r="BH672"/>
  <c r="BG672"/>
  <c r="BF672"/>
  <c r="T672"/>
  <c r="R672"/>
  <c r="P672"/>
  <c r="BI671"/>
  <c r="BH671"/>
  <c r="BG671"/>
  <c r="BF671"/>
  <c r="T671"/>
  <c r="R671"/>
  <c r="P671"/>
  <c r="BI670"/>
  <c r="BH670"/>
  <c r="BG670"/>
  <c r="BF670"/>
  <c r="T670"/>
  <c r="R670"/>
  <c r="P670"/>
  <c r="BI667"/>
  <c r="BH667"/>
  <c r="BG667"/>
  <c r="BF667"/>
  <c r="T667"/>
  <c r="R667"/>
  <c r="P667"/>
  <c r="BI664"/>
  <c r="BH664"/>
  <c r="BG664"/>
  <c r="BF664"/>
  <c r="T664"/>
  <c r="R664"/>
  <c r="P664"/>
  <c r="BI661"/>
  <c r="BH661"/>
  <c r="BG661"/>
  <c r="BF661"/>
  <c r="T661"/>
  <c r="R661"/>
  <c r="P661"/>
  <c r="BI658"/>
  <c r="BH658"/>
  <c r="BG658"/>
  <c r="BF658"/>
  <c r="T658"/>
  <c r="R658"/>
  <c r="P658"/>
  <c r="BI655"/>
  <c r="BH655"/>
  <c r="BG655"/>
  <c r="BF655"/>
  <c r="T655"/>
  <c r="R655"/>
  <c r="P655"/>
  <c r="BI652"/>
  <c r="BH652"/>
  <c r="BG652"/>
  <c r="BF652"/>
  <c r="T652"/>
  <c r="R652"/>
  <c r="P652"/>
  <c r="BI651"/>
  <c r="BH651"/>
  <c r="BG651"/>
  <c r="BF651"/>
  <c r="T651"/>
  <c r="R651"/>
  <c r="P651"/>
  <c r="BI648"/>
  <c r="BH648"/>
  <c r="BG648"/>
  <c r="BF648"/>
  <c r="T648"/>
  <c r="R648"/>
  <c r="P648"/>
  <c r="BI647"/>
  <c r="BH647"/>
  <c r="BG647"/>
  <c r="BF647"/>
  <c r="T647"/>
  <c r="R647"/>
  <c r="P647"/>
  <c r="BI644"/>
  <c r="BH644"/>
  <c r="BG644"/>
  <c r="BF644"/>
  <c r="T644"/>
  <c r="R644"/>
  <c r="P644"/>
  <c r="BI634"/>
  <c r="BH634"/>
  <c r="BG634"/>
  <c r="BF634"/>
  <c r="T634"/>
  <c r="R634"/>
  <c r="P634"/>
  <c r="BI626"/>
  <c r="BH626"/>
  <c r="BG626"/>
  <c r="BF626"/>
  <c r="T626"/>
  <c r="R626"/>
  <c r="P626"/>
  <c r="BI619"/>
  <c r="BH619"/>
  <c r="BG619"/>
  <c r="BF619"/>
  <c r="T619"/>
  <c r="R619"/>
  <c r="P619"/>
  <c r="BI614"/>
  <c r="BH614"/>
  <c r="BG614"/>
  <c r="BF614"/>
  <c r="T614"/>
  <c r="R614"/>
  <c r="P614"/>
  <c r="BI608"/>
  <c r="BH608"/>
  <c r="BG608"/>
  <c r="BF608"/>
  <c r="T608"/>
  <c r="R608"/>
  <c r="P608"/>
  <c r="BI604"/>
  <c r="BH604"/>
  <c r="BG604"/>
  <c r="BF604"/>
  <c r="T604"/>
  <c r="R604"/>
  <c r="P604"/>
  <c r="BI601"/>
  <c r="BH601"/>
  <c r="BG601"/>
  <c r="BF601"/>
  <c r="T601"/>
  <c r="R601"/>
  <c r="P601"/>
  <c r="BI598"/>
  <c r="BH598"/>
  <c r="BG598"/>
  <c r="BF598"/>
  <c r="T598"/>
  <c r="R598"/>
  <c r="P598"/>
  <c r="BI595"/>
  <c r="BH595"/>
  <c r="BG595"/>
  <c r="BF595"/>
  <c r="T595"/>
  <c r="R595"/>
  <c r="P595"/>
  <c r="BI592"/>
  <c r="BH592"/>
  <c r="BG592"/>
  <c r="BF592"/>
  <c r="T592"/>
  <c r="R592"/>
  <c r="P592"/>
  <c r="BI591"/>
  <c r="BH591"/>
  <c r="BG591"/>
  <c r="BF591"/>
  <c r="T591"/>
  <c r="R591"/>
  <c r="P591"/>
  <c r="BI588"/>
  <c r="BH588"/>
  <c r="BG588"/>
  <c r="BF588"/>
  <c r="T588"/>
  <c r="R588"/>
  <c r="P588"/>
  <c r="BI587"/>
  <c r="BH587"/>
  <c r="BG587"/>
  <c r="BF587"/>
  <c r="T587"/>
  <c r="R587"/>
  <c r="P587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1"/>
  <c r="BH571"/>
  <c r="BG571"/>
  <c r="BF571"/>
  <c r="T571"/>
  <c r="R571"/>
  <c r="P571"/>
  <c r="BI568"/>
  <c r="BH568"/>
  <c r="BG568"/>
  <c r="BF568"/>
  <c r="T568"/>
  <c r="R568"/>
  <c r="P568"/>
  <c r="BI566"/>
  <c r="BH566"/>
  <c r="BG566"/>
  <c r="BF566"/>
  <c r="T566"/>
  <c r="R566"/>
  <c r="P566"/>
  <c r="BI563"/>
  <c r="BH563"/>
  <c r="BG563"/>
  <c r="BF563"/>
  <c r="T563"/>
  <c r="R563"/>
  <c r="P563"/>
  <c r="BI560"/>
  <c r="BH560"/>
  <c r="BG560"/>
  <c r="BF560"/>
  <c r="T560"/>
  <c r="R560"/>
  <c r="P560"/>
  <c r="BI558"/>
  <c r="BH558"/>
  <c r="BG558"/>
  <c r="BF558"/>
  <c r="T558"/>
  <c r="R558"/>
  <c r="P558"/>
  <c r="BI555"/>
  <c r="BH555"/>
  <c r="BG555"/>
  <c r="BF555"/>
  <c r="T555"/>
  <c r="R555"/>
  <c r="P555"/>
  <c r="BI552"/>
  <c r="BH552"/>
  <c r="BG552"/>
  <c r="BF552"/>
  <c r="T552"/>
  <c r="R552"/>
  <c r="P552"/>
  <c r="BI549"/>
  <c r="BH549"/>
  <c r="BG549"/>
  <c r="BF549"/>
  <c r="T549"/>
  <c r="R549"/>
  <c r="P549"/>
  <c r="BI546"/>
  <c r="BH546"/>
  <c r="BG546"/>
  <c r="BF546"/>
  <c r="T546"/>
  <c r="R546"/>
  <c r="P546"/>
  <c r="BI544"/>
  <c r="BH544"/>
  <c r="BG544"/>
  <c r="BF544"/>
  <c r="T544"/>
  <c r="R544"/>
  <c r="P544"/>
  <c r="BI541"/>
  <c r="BH541"/>
  <c r="BG541"/>
  <c r="BF541"/>
  <c r="T541"/>
  <c r="R541"/>
  <c r="P541"/>
  <c r="BI538"/>
  <c r="BH538"/>
  <c r="BG538"/>
  <c r="BF538"/>
  <c r="T538"/>
  <c r="R538"/>
  <c r="P538"/>
  <c r="BI535"/>
  <c r="BH535"/>
  <c r="BG535"/>
  <c r="BF535"/>
  <c r="T535"/>
  <c r="R535"/>
  <c r="P535"/>
  <c r="BI532"/>
  <c r="BH532"/>
  <c r="BG532"/>
  <c r="BF532"/>
  <c r="T532"/>
  <c r="R532"/>
  <c r="P532"/>
  <c r="BI529"/>
  <c r="BH529"/>
  <c r="BG529"/>
  <c r="BF529"/>
  <c r="T529"/>
  <c r="R529"/>
  <c r="P529"/>
  <c r="BI526"/>
  <c r="BH526"/>
  <c r="BG526"/>
  <c r="BF526"/>
  <c r="T526"/>
  <c r="T525"/>
  <c r="R526"/>
  <c r="R525"/>
  <c r="P526"/>
  <c r="P525"/>
  <c r="BI524"/>
  <c r="BH524"/>
  <c r="BG524"/>
  <c r="BF524"/>
  <c r="T524"/>
  <c r="R524"/>
  <c r="P524"/>
  <c r="BI521"/>
  <c r="BH521"/>
  <c r="BG521"/>
  <c r="BF521"/>
  <c r="T521"/>
  <c r="R521"/>
  <c r="P521"/>
  <c r="BI518"/>
  <c r="BH518"/>
  <c r="BG518"/>
  <c r="BF518"/>
  <c r="T518"/>
  <c r="R518"/>
  <c r="P518"/>
  <c r="BI514"/>
  <c r="BH514"/>
  <c r="BG514"/>
  <c r="BF514"/>
  <c r="T514"/>
  <c r="R514"/>
  <c r="P514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5"/>
  <c r="BH505"/>
  <c r="BG505"/>
  <c r="BF505"/>
  <c r="T505"/>
  <c r="R505"/>
  <c r="P505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4"/>
  <c r="BH494"/>
  <c r="BG494"/>
  <c r="BF494"/>
  <c r="T494"/>
  <c r="R494"/>
  <c r="P494"/>
  <c r="BI490"/>
  <c r="BH490"/>
  <c r="BG490"/>
  <c r="BF490"/>
  <c r="T490"/>
  <c r="R490"/>
  <c r="P490"/>
  <c r="BI486"/>
  <c r="BH486"/>
  <c r="BG486"/>
  <c r="BF486"/>
  <c r="T486"/>
  <c r="R486"/>
  <c r="P486"/>
  <c r="BI478"/>
  <c r="BH478"/>
  <c r="BG478"/>
  <c r="BF478"/>
  <c r="T478"/>
  <c r="R478"/>
  <c r="P478"/>
  <c r="BI475"/>
  <c r="BH475"/>
  <c r="BG475"/>
  <c r="BF475"/>
  <c r="T475"/>
  <c r="R475"/>
  <c r="P475"/>
  <c r="BI472"/>
  <c r="BH472"/>
  <c r="BG472"/>
  <c r="BF472"/>
  <c r="T472"/>
  <c r="R472"/>
  <c r="P472"/>
  <c r="BI469"/>
  <c r="BH469"/>
  <c r="BG469"/>
  <c r="BF469"/>
  <c r="T469"/>
  <c r="R469"/>
  <c r="P469"/>
  <c r="BI464"/>
  <c r="BH464"/>
  <c r="BG464"/>
  <c r="BF464"/>
  <c r="T464"/>
  <c r="R464"/>
  <c r="P464"/>
  <c r="BI458"/>
  <c r="BH458"/>
  <c r="BG458"/>
  <c r="BF458"/>
  <c r="T458"/>
  <c r="R458"/>
  <c r="P458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49"/>
  <c r="BH449"/>
  <c r="BG449"/>
  <c r="BF449"/>
  <c r="T449"/>
  <c r="R449"/>
  <c r="P449"/>
  <c r="BI445"/>
  <c r="BH445"/>
  <c r="BG445"/>
  <c r="BF445"/>
  <c r="T445"/>
  <c r="R445"/>
  <c r="P445"/>
  <c r="BI444"/>
  <c r="BH444"/>
  <c r="BG444"/>
  <c r="BF444"/>
  <c r="T444"/>
  <c r="R444"/>
  <c r="P444"/>
  <c r="BI441"/>
  <c r="BH441"/>
  <c r="BG441"/>
  <c r="BF441"/>
  <c r="T441"/>
  <c r="R441"/>
  <c r="P441"/>
  <c r="BI438"/>
  <c r="BH438"/>
  <c r="BG438"/>
  <c r="BF438"/>
  <c r="T438"/>
  <c r="R438"/>
  <c r="P438"/>
  <c r="BI435"/>
  <c r="BH435"/>
  <c r="BG435"/>
  <c r="BF435"/>
  <c r="T435"/>
  <c r="R435"/>
  <c r="P435"/>
  <c r="BI432"/>
  <c r="BH432"/>
  <c r="BG432"/>
  <c r="BF432"/>
  <c r="T432"/>
  <c r="R432"/>
  <c r="P432"/>
  <c r="BI429"/>
  <c r="BH429"/>
  <c r="BG429"/>
  <c r="BF429"/>
  <c r="T429"/>
  <c r="R429"/>
  <c r="P429"/>
  <c r="BI428"/>
  <c r="BH428"/>
  <c r="BG428"/>
  <c r="BF428"/>
  <c r="T428"/>
  <c r="R428"/>
  <c r="P428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6"/>
  <c r="BH406"/>
  <c r="BG406"/>
  <c r="BF406"/>
  <c r="T406"/>
  <c r="R406"/>
  <c r="P406"/>
  <c r="BI405"/>
  <c r="BH405"/>
  <c r="BG405"/>
  <c r="BF405"/>
  <c r="T405"/>
  <c r="R405"/>
  <c r="P405"/>
  <c r="BI400"/>
  <c r="BH400"/>
  <c r="BG400"/>
  <c r="BF400"/>
  <c r="T400"/>
  <c r="R400"/>
  <c r="P400"/>
  <c r="BI397"/>
  <c r="BH397"/>
  <c r="BG397"/>
  <c r="BF397"/>
  <c r="T397"/>
  <c r="R397"/>
  <c r="P397"/>
  <c r="BI396"/>
  <c r="BH396"/>
  <c r="BG396"/>
  <c r="BF396"/>
  <c r="T396"/>
  <c r="R396"/>
  <c r="P396"/>
  <c r="BI393"/>
  <c r="BH393"/>
  <c r="BG393"/>
  <c r="BF393"/>
  <c r="T393"/>
  <c r="R393"/>
  <c r="P393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79"/>
  <c r="BH379"/>
  <c r="BG379"/>
  <c r="BF379"/>
  <c r="T379"/>
  <c r="R379"/>
  <c r="P379"/>
  <c r="BI378"/>
  <c r="BH378"/>
  <c r="BG378"/>
  <c r="BF378"/>
  <c r="T378"/>
  <c r="R378"/>
  <c r="P378"/>
  <c r="BI375"/>
  <c r="BH375"/>
  <c r="BG375"/>
  <c r="BF375"/>
  <c r="T375"/>
  <c r="R375"/>
  <c r="P375"/>
  <c r="BI372"/>
  <c r="BH372"/>
  <c r="BG372"/>
  <c r="BF372"/>
  <c r="T372"/>
  <c r="R372"/>
  <c r="P372"/>
  <c r="BI371"/>
  <c r="BH371"/>
  <c r="BG371"/>
  <c r="BF371"/>
  <c r="T371"/>
  <c r="R371"/>
  <c r="P371"/>
  <c r="BI368"/>
  <c r="BH368"/>
  <c r="BG368"/>
  <c r="BF368"/>
  <c r="T368"/>
  <c r="R368"/>
  <c r="P368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4"/>
  <c r="BH344"/>
  <c r="BG344"/>
  <c r="BF344"/>
  <c r="T344"/>
  <c r="R344"/>
  <c r="P344"/>
  <c r="BI341"/>
  <c r="BH341"/>
  <c r="BG341"/>
  <c r="BF341"/>
  <c r="T341"/>
  <c r="R341"/>
  <c r="P341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5"/>
  <c r="BH315"/>
  <c r="BG315"/>
  <c r="BF315"/>
  <c r="T315"/>
  <c r="R315"/>
  <c r="P315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1"/>
  <c r="BH301"/>
  <c r="BG301"/>
  <c r="BF301"/>
  <c r="T301"/>
  <c r="R301"/>
  <c r="P301"/>
  <c r="BI300"/>
  <c r="BH300"/>
  <c r="BG300"/>
  <c r="BF300"/>
  <c r="T300"/>
  <c r="R300"/>
  <c r="P300"/>
  <c r="BI294"/>
  <c r="BH294"/>
  <c r="BG294"/>
  <c r="BF294"/>
  <c r="T294"/>
  <c r="R294"/>
  <c r="P294"/>
  <c r="BI288"/>
  <c r="BH288"/>
  <c r="BG288"/>
  <c r="BF288"/>
  <c r="T288"/>
  <c r="R288"/>
  <c r="P288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77"/>
  <c r="BH277"/>
  <c r="BG277"/>
  <c r="BF277"/>
  <c r="T277"/>
  <c r="R277"/>
  <c r="P277"/>
  <c r="BI276"/>
  <c r="BH276"/>
  <c r="BG276"/>
  <c r="BF276"/>
  <c r="T276"/>
  <c r="R276"/>
  <c r="P276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50"/>
  <c r="BH250"/>
  <c r="BG250"/>
  <c r="BF250"/>
  <c r="T250"/>
  <c r="R250"/>
  <c r="P250"/>
  <c r="BI245"/>
  <c r="BH245"/>
  <c r="BG245"/>
  <c r="BF245"/>
  <c r="T245"/>
  <c r="R245"/>
  <c r="P245"/>
  <c r="BI239"/>
  <c r="BH239"/>
  <c r="BG239"/>
  <c r="BF239"/>
  <c r="T239"/>
  <c r="R239"/>
  <c r="P239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49"/>
  <c r="BH149"/>
  <c r="BG149"/>
  <c r="BF149"/>
  <c r="T149"/>
  <c r="R149"/>
  <c r="P149"/>
  <c r="BI148"/>
  <c r="BH148"/>
  <c r="BG148"/>
  <c r="BF148"/>
  <c r="T148"/>
  <c r="R148"/>
  <c r="P148"/>
  <c r="J141"/>
  <c r="F141"/>
  <c r="F139"/>
  <c r="E137"/>
  <c r="J93"/>
  <c r="F93"/>
  <c r="F91"/>
  <c r="E89"/>
  <c r="J26"/>
  <c r="E26"/>
  <c r="J94"/>
  <c r="J25"/>
  <c r="J20"/>
  <c r="E20"/>
  <c r="F142"/>
  <c r="J19"/>
  <c r="J14"/>
  <c r="J91"/>
  <c r="E7"/>
  <c r="E133"/>
  <c i="4" r="J39"/>
  <c r="J38"/>
  <c i="1" r="AY100"/>
  <c i="4" r="J37"/>
  <c i="1" r="AX100"/>
  <c i="4"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T168"/>
  <c r="R169"/>
  <c r="R168"/>
  <c r="P169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2"/>
  <c r="F122"/>
  <c r="F120"/>
  <c r="E118"/>
  <c r="J93"/>
  <c r="F93"/>
  <c r="F91"/>
  <c r="E89"/>
  <c r="J26"/>
  <c r="E26"/>
  <c r="J123"/>
  <c r="J25"/>
  <c r="J20"/>
  <c r="E20"/>
  <c r="F94"/>
  <c r="J19"/>
  <c r="J14"/>
  <c r="J120"/>
  <c r="E7"/>
  <c r="E85"/>
  <c i="3" r="J39"/>
  <c r="J38"/>
  <c i="1" r="AY98"/>
  <c i="3" r="J37"/>
  <c i="1" r="AX98"/>
  <c i="3"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T123"/>
  <c r="R124"/>
  <c r="R123"/>
  <c r="P124"/>
  <c r="P123"/>
  <c r="J118"/>
  <c r="F118"/>
  <c r="F116"/>
  <c r="E114"/>
  <c r="J93"/>
  <c r="F93"/>
  <c r="F91"/>
  <c r="E89"/>
  <c r="J26"/>
  <c r="E26"/>
  <c r="J119"/>
  <c r="J25"/>
  <c r="J20"/>
  <c r="E20"/>
  <c r="F94"/>
  <c r="J19"/>
  <c r="J14"/>
  <c r="J91"/>
  <c r="E7"/>
  <c r="E110"/>
  <c i="2" r="J39"/>
  <c r="J38"/>
  <c i="1" r="AY96"/>
  <c i="2" r="J37"/>
  <c i="1" r="AX96"/>
  <c i="2"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J117"/>
  <c r="F117"/>
  <c r="F115"/>
  <c r="E113"/>
  <c r="J93"/>
  <c r="F93"/>
  <c r="F91"/>
  <c r="E89"/>
  <c r="J26"/>
  <c r="E26"/>
  <c r="J118"/>
  <c r="J25"/>
  <c r="J20"/>
  <c r="E20"/>
  <c r="F118"/>
  <c r="J19"/>
  <c r="J14"/>
  <c r="J115"/>
  <c r="E7"/>
  <c r="E85"/>
  <c i="1" r="L90"/>
  <c r="AM90"/>
  <c r="AM89"/>
  <c r="L89"/>
  <c r="AM87"/>
  <c r="L87"/>
  <c r="L85"/>
  <c r="L84"/>
  <c i="2" r="J165"/>
  <c r="BK131"/>
  <c r="BK170"/>
  <c r="J139"/>
  <c i="3" r="BK132"/>
  <c r="J129"/>
  <c r="J130"/>
  <c i="4" r="J173"/>
  <c r="BK173"/>
  <c r="BK171"/>
  <c r="J171"/>
  <c r="J130"/>
  <c i="5" r="J895"/>
  <c r="BK838"/>
  <c r="BK262"/>
  <c r="J974"/>
  <c r="BK775"/>
  <c r="BK626"/>
  <c r="BK478"/>
  <c r="BK344"/>
  <c r="BK815"/>
  <c r="J779"/>
  <c r="BK716"/>
  <c r="BK414"/>
  <c r="J301"/>
  <c r="BK1044"/>
  <c r="J1006"/>
  <c r="BK932"/>
  <c r="J860"/>
  <c r="BK752"/>
  <c r="J608"/>
  <c r="J538"/>
  <c r="BK449"/>
  <c r="J262"/>
  <c r="BK194"/>
  <c r="J957"/>
  <c r="J914"/>
  <c r="J795"/>
  <c r="BK680"/>
  <c r="J441"/>
  <c r="J360"/>
  <c r="J922"/>
  <c r="BK898"/>
  <c r="BK753"/>
  <c r="BK608"/>
  <c r="J555"/>
  <c r="BK524"/>
  <c r="J449"/>
  <c r="J421"/>
  <c r="BK221"/>
  <c r="J161"/>
  <c r="J1084"/>
  <c r="BK1055"/>
  <c r="J1033"/>
  <c r="BK991"/>
  <c r="BK919"/>
  <c r="BK743"/>
  <c r="BK651"/>
  <c r="J486"/>
  <c r="J379"/>
  <c r="J181"/>
  <c r="J950"/>
  <c r="BK779"/>
  <c r="J651"/>
  <c r="BK438"/>
  <c r="J309"/>
  <c r="BK1113"/>
  <c r="J1091"/>
  <c r="BK1003"/>
  <c r="J825"/>
  <c r="BK697"/>
  <c r="BK644"/>
  <c r="J526"/>
  <c r="BK423"/>
  <c r="J288"/>
  <c r="J196"/>
  <c r="J1051"/>
  <c r="BK900"/>
  <c r="J876"/>
  <c r="J729"/>
  <c r="J716"/>
  <c r="J574"/>
  <c r="BK535"/>
  <c r="BK464"/>
  <c r="J405"/>
  <c r="J300"/>
  <c r="BK233"/>
  <c r="J1103"/>
  <c r="J1003"/>
  <c r="BK958"/>
  <c r="J881"/>
  <c r="BK749"/>
  <c r="J670"/>
  <c r="J453"/>
  <c r="BK319"/>
  <c r="BK271"/>
  <c r="J977"/>
  <c r="BK888"/>
  <c r="BK742"/>
  <c r="BK661"/>
  <c r="J510"/>
  <c r="J341"/>
  <c i="6" r="J324"/>
  <c r="J298"/>
  <c r="J218"/>
  <c r="BK189"/>
  <c r="BK213"/>
  <c r="BK188"/>
  <c r="BK154"/>
  <c r="BK256"/>
  <c r="BK234"/>
  <c r="BK216"/>
  <c r="BK199"/>
  <c r="BK136"/>
  <c r="BK318"/>
  <c r="BK281"/>
  <c r="BK258"/>
  <c r="J239"/>
  <c r="J207"/>
  <c r="J166"/>
  <c r="J282"/>
  <c r="J245"/>
  <c r="J220"/>
  <c r="BK200"/>
  <c r="BK190"/>
  <c r="BK140"/>
  <c r="J330"/>
  <c r="BK315"/>
  <c r="BK298"/>
  <c r="J232"/>
  <c r="J185"/>
  <c r="J153"/>
  <c r="J341"/>
  <c r="J294"/>
  <c r="J206"/>
  <c r="BK185"/>
  <c r="BK143"/>
  <c r="BK330"/>
  <c r="J258"/>
  <c r="BK232"/>
  <c r="J211"/>
  <c r="J303"/>
  <c r="BK262"/>
  <c r="J132"/>
  <c r="BK303"/>
  <c r="J271"/>
  <c r="J248"/>
  <c r="BK198"/>
  <c i="7" r="J601"/>
  <c r="J587"/>
  <c r="J512"/>
  <c r="J441"/>
  <c r="J329"/>
  <c r="J305"/>
  <c r="BK269"/>
  <c r="J242"/>
  <c r="BK144"/>
  <c r="BK551"/>
  <c r="BK514"/>
  <c r="J456"/>
  <c r="J403"/>
  <c r="BK262"/>
  <c r="J244"/>
  <c r="J161"/>
  <c r="J583"/>
  <c r="BK510"/>
  <c r="BK460"/>
  <c r="J371"/>
  <c r="J260"/>
  <c r="BK199"/>
  <c r="BK567"/>
  <c r="BK467"/>
  <c r="J429"/>
  <c r="J393"/>
  <c r="BK348"/>
  <c r="J296"/>
  <c r="BK244"/>
  <c r="BK177"/>
  <c r="BK536"/>
  <c r="BK395"/>
  <c r="BK294"/>
  <c r="J250"/>
  <c r="BK165"/>
  <c r="J505"/>
  <c r="J427"/>
  <c r="J382"/>
  <c r="J339"/>
  <c r="J274"/>
  <c i="10" r="J127"/>
  <c r="J125"/>
  <c r="J137"/>
  <c r="J128"/>
  <c r="J126"/>
  <c r="BK134"/>
  <c r="BK141"/>
  <c r="J134"/>
  <c r="BK128"/>
  <c r="J131"/>
  <c r="J142"/>
  <c r="J141"/>
  <c r="J140"/>
  <c r="BK126"/>
  <c r="F37"/>
  <c i="1" r="BB107"/>
  <c i="11" r="BK189"/>
  <c r="J182"/>
  <c r="J176"/>
  <c r="J171"/>
  <c r="J168"/>
  <c r="BK167"/>
  <c r="J164"/>
  <c r="BK162"/>
  <c r="BK137"/>
  <c r="BK136"/>
  <c r="J130"/>
  <c r="BK190"/>
  <c r="J189"/>
  <c r="J186"/>
  <c r="BK185"/>
  <c r="J184"/>
  <c r="BK183"/>
  <c r="BK179"/>
  <c r="BK173"/>
  <c r="J170"/>
  <c r="BK166"/>
  <c r="BK164"/>
  <c r="BK163"/>
  <c r="BK170"/>
  <c r="J161"/>
  <c r="BK150"/>
  <c r="BK147"/>
  <c r="J140"/>
  <c r="J135"/>
  <c r="BK134"/>
  <c r="BK132"/>
  <c r="J129"/>
  <c r="J190"/>
  <c r="BK188"/>
  <c r="J174"/>
  <c r="J166"/>
  <c r="J162"/>
  <c r="BK131"/>
  <c r="J191"/>
  <c r="J185"/>
  <c r="J181"/>
  <c r="BK174"/>
  <c r="J169"/>
  <c r="J167"/>
  <c r="J165"/>
  <c r="BK191"/>
  <c r="J188"/>
  <c r="BK182"/>
  <c r="BK181"/>
  <c r="BK178"/>
  <c r="BK176"/>
  <c r="J175"/>
  <c r="J172"/>
  <c r="BK169"/>
  <c r="J163"/>
  <c r="BK161"/>
  <c r="BK159"/>
  <c r="J156"/>
  <c r="J153"/>
  <c r="J147"/>
  <c r="J143"/>
  <c r="BK142"/>
  <c r="J141"/>
  <c r="BK129"/>
  <c r="J187"/>
  <c r="BK186"/>
  <c r="BK184"/>
  <c r="J179"/>
  <c r="J178"/>
  <c r="J177"/>
  <c r="BK175"/>
  <c r="BK172"/>
  <c r="BK158"/>
  <c r="BK143"/>
  <c r="BK139"/>
  <c r="J131"/>
  <c r="BK130"/>
  <c r="BK187"/>
  <c r="J183"/>
  <c r="BK177"/>
  <c r="J173"/>
  <c r="BK171"/>
  <c r="BK168"/>
  <c r="BK165"/>
  <c r="BK160"/>
  <c r="J158"/>
  <c r="J150"/>
  <c r="BK144"/>
  <c r="J137"/>
  <c r="BK156"/>
  <c r="J144"/>
  <c r="BK141"/>
  <c r="J139"/>
  <c r="J136"/>
  <c r="J134"/>
  <c r="J132"/>
  <c r="J160"/>
  <c r="J159"/>
  <c r="BK153"/>
  <c r="J142"/>
  <c r="BK140"/>
  <c r="BK135"/>
  <c i="12" r="BK214"/>
  <c r="J156"/>
  <c r="BK141"/>
  <c r="BK229"/>
  <c r="BK218"/>
  <c r="BK211"/>
  <c r="J227"/>
  <c r="BK220"/>
  <c r="BK216"/>
  <c r="J209"/>
  <c r="BK167"/>
  <c r="J237"/>
  <c r="J229"/>
  <c r="J223"/>
  <c r="J218"/>
  <c r="BK210"/>
  <c r="BK200"/>
  <c r="J197"/>
  <c r="BK190"/>
  <c r="J183"/>
  <c r="J173"/>
  <c r="BK156"/>
  <c r="BK143"/>
  <c r="BK203"/>
  <c r="J199"/>
  <c r="J189"/>
  <c r="J179"/>
  <c r="J175"/>
  <c r="J172"/>
  <c r="BK173"/>
  <c r="BK150"/>
  <c r="J145"/>
  <c r="J182"/>
  <c r="J162"/>
  <c r="J158"/>
  <c r="J208"/>
  <c r="J204"/>
  <c r="J198"/>
  <c r="J187"/>
  <c r="BK162"/>
  <c r="BK142"/>
  <c r="J155"/>
  <c r="BK160"/>
  <c r="BK147"/>
  <c i="13" r="BK174"/>
  <c r="J145"/>
  <c r="J131"/>
  <c r="J176"/>
  <c r="BK169"/>
  <c r="J132"/>
  <c r="J166"/>
  <c r="J133"/>
  <c i="14" r="J142"/>
  <c r="BK131"/>
  <c r="J148"/>
  <c r="BK136"/>
  <c i="15" r="J179"/>
  <c r="BK167"/>
  <c r="BK171"/>
  <c r="J167"/>
  <c r="BK186"/>
  <c r="BK233"/>
  <c r="J207"/>
  <c r="J196"/>
  <c r="J186"/>
  <c r="BK164"/>
  <c r="BK210"/>
  <c r="J229"/>
  <c r="J223"/>
  <c r="J225"/>
  <c r="J217"/>
  <c r="J183"/>
  <c r="BK141"/>
  <c r="BK134"/>
  <c i="16" r="J143"/>
  <c r="BK173"/>
  <c r="J157"/>
  <c r="BK147"/>
  <c r="J177"/>
  <c r="BK165"/>
  <c r="BK143"/>
  <c r="BK136"/>
  <c i="17" r="BK148"/>
  <c r="BK158"/>
  <c r="BK141"/>
  <c r="J143"/>
  <c r="J149"/>
  <c i="18" r="J119"/>
  <c r="BK125"/>
  <c r="BK143"/>
  <c i="2" r="J161"/>
  <c r="BK127"/>
  <c r="BK161"/>
  <c r="J131"/>
  <c i="3" r="BK130"/>
  <c r="J128"/>
  <c i="4" r="BK165"/>
  <c r="BK146"/>
  <c r="J162"/>
  <c r="BK149"/>
  <c r="J144"/>
  <c r="BK144"/>
  <c i="5" r="J894"/>
  <c r="J818"/>
  <c r="J213"/>
  <c r="BK915"/>
  <c r="J697"/>
  <c r="J502"/>
  <c r="BK185"/>
  <c r="BK969"/>
  <c r="BK762"/>
  <c r="J652"/>
  <c r="BK511"/>
  <c r="BK360"/>
  <c r="BK988"/>
  <c r="J758"/>
  <c r="J644"/>
  <c r="BK348"/>
  <c r="BK288"/>
  <c r="J1107"/>
  <c r="J1036"/>
  <c r="BK964"/>
  <c r="BK916"/>
  <c r="BK776"/>
  <c r="BK671"/>
  <c r="BK583"/>
  <c r="BK444"/>
  <c r="J1039"/>
  <c r="J907"/>
  <c r="BK883"/>
  <c r="J846"/>
  <c r="J664"/>
  <c r="J626"/>
  <c r="BK549"/>
  <c r="J501"/>
  <c r="BK453"/>
  <c r="J355"/>
  <c r="BK272"/>
  <c r="BK215"/>
  <c r="J1099"/>
  <c r="BK1063"/>
  <c r="J997"/>
  <c r="BK882"/>
  <c r="BK791"/>
  <c r="J690"/>
  <c r="J505"/>
  <c r="BK420"/>
  <c r="BK230"/>
  <c r="BK941"/>
  <c r="J882"/>
  <c r="J869"/>
  <c r="J785"/>
  <c i="12" r="J234"/>
  <c r="J231"/>
  <c r="J220"/>
  <c r="BK163"/>
  <c r="BK151"/>
  <c r="J233"/>
  <c r="BK224"/>
  <c r="J212"/>
  <c r="BK209"/>
  <c r="BK235"/>
  <c r="BK223"/>
  <c r="J214"/>
  <c r="J165"/>
  <c r="BK233"/>
  <c r="BK226"/>
  <c r="J225"/>
  <c r="J222"/>
  <c r="J216"/>
  <c r="J201"/>
  <c r="J193"/>
  <c r="BK186"/>
  <c r="BK179"/>
  <c r="J164"/>
  <c r="BK207"/>
  <c r="BK201"/>
  <c r="J192"/>
  <c r="BK188"/>
  <c r="J176"/>
  <c r="J163"/>
  <c r="J178"/>
  <c r="BK165"/>
  <c r="BK149"/>
  <c r="J141"/>
  <c r="J167"/>
  <c r="J160"/>
  <c r="J152"/>
  <c r="J207"/>
  <c r="BK202"/>
  <c r="J191"/>
  <c r="BK176"/>
  <c r="J135"/>
  <c r="J149"/>
  <c r="BK154"/>
  <c r="J140"/>
  <c r="J142"/>
  <c i="13" r="J171"/>
  <c r="J169"/>
  <c r="BK138"/>
  <c r="BK142"/>
  <c r="J170"/>
  <c r="BK139"/>
  <c r="BK166"/>
  <c r="BK132"/>
  <c i="14" r="BK148"/>
  <c r="BK129"/>
  <c r="BK142"/>
  <c r="BK134"/>
  <c i="15" r="J161"/>
  <c r="J148"/>
  <c r="J197"/>
  <c r="BK217"/>
  <c r="J227"/>
  <c r="BK199"/>
  <c r="J144"/>
  <c r="J134"/>
  <c r="J233"/>
  <c r="BK225"/>
  <c r="BK190"/>
  <c r="BK220"/>
  <c r="BK193"/>
  <c r="BK144"/>
  <c r="BK183"/>
  <c i="16" r="BK177"/>
  <c r="J175"/>
  <c r="BK161"/>
  <c r="J151"/>
  <c r="J161"/>
  <c r="BK175"/>
  <c r="BK157"/>
  <c r="BK151"/>
  <c r="BK146"/>
  <c i="17" r="J141"/>
  <c r="BK139"/>
  <c r="J135"/>
  <c r="J137"/>
  <c r="J156"/>
  <c i="18" r="BK145"/>
  <c r="BK123"/>
  <c r="BK119"/>
  <c r="J127"/>
  <c i="2" r="BK155"/>
  <c r="BK123"/>
  <c r="BK165"/>
  <c i="1" r="AS99"/>
  <c i="3" r="BK131"/>
  <c r="J131"/>
  <c i="4" r="J175"/>
  <c r="BK177"/>
  <c r="BK142"/>
  <c r="BK159"/>
  <c i="5" r="J898"/>
  <c r="J768"/>
  <c r="BK977"/>
  <c r="BK902"/>
  <c r="J742"/>
  <c r="BK576"/>
  <c r="J351"/>
  <c r="J822"/>
  <c r="BK911"/>
  <c r="BK754"/>
  <c r="BK690"/>
  <c r="J475"/>
  <c r="J371"/>
  <c r="BK149"/>
  <c r="J757"/>
  <c r="BK655"/>
  <c r="BK566"/>
  <c r="J544"/>
  <c r="J518"/>
  <c r="J444"/>
  <c r="J357"/>
  <c r="BK163"/>
  <c r="BK1068"/>
  <c r="J1052"/>
  <c r="J1020"/>
  <c r="BK950"/>
  <c r="J884"/>
  <c r="J655"/>
  <c r="J576"/>
  <c r="BK411"/>
  <c r="BK169"/>
  <c r="J915"/>
  <c r="J736"/>
  <c r="BK458"/>
  <c r="BK327"/>
  <c r="BK178"/>
  <c r="BK1089"/>
  <c r="BK1012"/>
  <c r="BK956"/>
  <c r="J787"/>
  <c r="J684"/>
  <c r="J546"/>
  <c r="J429"/>
  <c r="BK250"/>
  <c r="J1087"/>
  <c r="J1053"/>
  <c r="J968"/>
  <c r="BK877"/>
  <c r="J753"/>
  <c r="BK648"/>
  <c r="J588"/>
  <c r="BK558"/>
  <c r="BK532"/>
  <c r="J424"/>
  <c r="J396"/>
  <c r="BK326"/>
  <c r="J250"/>
  <c r="J1113"/>
  <c r="BK1071"/>
  <c r="BK994"/>
  <c r="J879"/>
  <c r="J752"/>
  <c r="J604"/>
  <c r="BK445"/>
  <c r="BK294"/>
  <c r="BK925"/>
  <c r="J878"/>
  <c r="J844"/>
  <c r="J755"/>
  <c r="J694"/>
  <c r="BK432"/>
  <c r="BK340"/>
  <c r="BK258"/>
  <c i="6" r="BK317"/>
  <c r="J299"/>
  <c r="BK191"/>
  <c r="BK227"/>
  <c r="J186"/>
  <c r="J190"/>
  <c r="BK269"/>
  <c r="BK221"/>
  <c r="BK175"/>
  <c r="J322"/>
  <c r="J289"/>
  <c r="J268"/>
  <c r="J250"/>
  <c r="BK244"/>
  <c r="BK210"/>
  <c r="J147"/>
  <c r="J283"/>
  <c r="BK249"/>
  <c r="BK231"/>
  <c r="J201"/>
  <c r="BK192"/>
  <c r="BK149"/>
  <c r="J339"/>
  <c r="BK313"/>
  <c r="BK247"/>
  <c r="J212"/>
  <c r="BK184"/>
  <c r="BK148"/>
  <c r="BK335"/>
  <c r="J273"/>
  <c r="J221"/>
  <c r="J197"/>
  <c r="J154"/>
  <c r="BK133"/>
  <c r="J286"/>
  <c r="BK252"/>
  <c r="BK214"/>
  <c r="J320"/>
  <c r="J281"/>
  <c r="BK158"/>
  <c r="J306"/>
  <c r="BK286"/>
  <c r="J267"/>
  <c r="BK222"/>
  <c r="J179"/>
  <c i="7" r="J589"/>
  <c r="BK569"/>
  <c r="BK491"/>
  <c r="J401"/>
  <c r="BK315"/>
  <c r="BK271"/>
  <c r="J189"/>
  <c r="J561"/>
  <c r="BK547"/>
  <c r="J495"/>
  <c r="BK435"/>
  <c r="BK376"/>
  <c r="J258"/>
  <c r="BK230"/>
  <c r="BK189"/>
  <c r="J155"/>
  <c r="J569"/>
  <c r="BK516"/>
  <c r="BK469"/>
  <c r="J425"/>
  <c r="BK236"/>
  <c r="BK579"/>
  <c r="BK439"/>
  <c r="J421"/>
  <c r="J378"/>
  <c r="J343"/>
  <c r="J262"/>
  <c r="BK205"/>
  <c r="J171"/>
  <c r="J452"/>
  <c r="BK378"/>
  <c r="BK317"/>
  <c r="BK254"/>
  <c r="BK197"/>
  <c r="BK508"/>
  <c r="J458"/>
  <c r="BK405"/>
  <c r="J357"/>
  <c r="BK280"/>
  <c r="J271"/>
  <c r="BK501"/>
  <c r="BK454"/>
  <c r="BK401"/>
  <c r="J389"/>
  <c r="BK373"/>
  <c r="J323"/>
  <c r="BK288"/>
  <c r="BK213"/>
  <c r="BK209"/>
  <c r="J181"/>
  <c r="BK526"/>
  <c r="J292"/>
  <c r="BK290"/>
  <c r="J269"/>
  <c r="BK242"/>
  <c r="J220"/>
  <c r="J175"/>
  <c r="J153"/>
  <c r="BK561"/>
  <c r="BK518"/>
  <c r="J514"/>
  <c r="J510"/>
  <c r="BK505"/>
  <c r="J487"/>
  <c r="J445"/>
  <c r="BK423"/>
  <c r="BK415"/>
  <c r="J367"/>
  <c r="BK354"/>
  <c r="J579"/>
  <c r="J460"/>
  <c r="BK403"/>
  <c r="J341"/>
  <c r="J321"/>
  <c r="BK301"/>
  <c r="BK282"/>
  <c r="BK234"/>
  <c r="J215"/>
  <c r="J195"/>
  <c r="BK175"/>
  <c r="J599"/>
  <c r="J595"/>
  <c r="J557"/>
  <c r="J543"/>
  <c r="BK495"/>
  <c r="J479"/>
  <c r="J477"/>
  <c r="J469"/>
  <c r="BK456"/>
  <c r="J454"/>
  <c r="BK452"/>
  <c r="BK425"/>
  <c r="J423"/>
  <c r="J397"/>
  <c r="J333"/>
  <c r="J331"/>
  <c r="BK329"/>
  <c r="BK299"/>
  <c r="BK278"/>
  <c r="J238"/>
  <c r="J230"/>
  <c r="BK179"/>
  <c r="J159"/>
  <c i="8" r="BK154"/>
  <c r="BK149"/>
  <c r="BK146"/>
  <c r="BK140"/>
  <c r="BK137"/>
  <c r="BK142"/>
  <c r="J150"/>
  <c r="J146"/>
  <c r="J141"/>
  <c r="J136"/>
  <c r="BK143"/>
  <c r="J133"/>
  <c r="J135"/>
  <c r="J142"/>
  <c r="BK133"/>
  <c i="9" r="J157"/>
  <c r="BK147"/>
  <c r="BK141"/>
  <c r="BK137"/>
  <c r="J135"/>
  <c r="J133"/>
  <c r="J162"/>
  <c r="J159"/>
  <c r="BK153"/>
  <c r="J144"/>
  <c r="J132"/>
  <c r="BK159"/>
  <c r="BK154"/>
  <c r="J147"/>
  <c r="J145"/>
  <c r="J142"/>
  <c r="BK139"/>
  <c r="BK129"/>
  <c r="BK161"/>
  <c r="BK157"/>
  <c r="BK143"/>
  <c i="2" r="BK174"/>
  <c r="J127"/>
  <c r="J155"/>
  <c i="1" r="AS95"/>
  <c i="3" r="J126"/>
  <c r="BK127"/>
  <c i="4" r="BK175"/>
  <c r="BK139"/>
  <c r="J150"/>
  <c r="J169"/>
  <c r="J135"/>
  <c r="BK147"/>
  <c i="5" r="J925"/>
  <c r="BK860"/>
  <c r="BK790"/>
  <c r="J254"/>
  <c r="BK944"/>
  <c r="BK863"/>
  <c r="J671"/>
  <c r="BK494"/>
  <c r="J368"/>
  <c r="BK825"/>
  <c r="BK736"/>
  <c r="BK713"/>
  <c r="BK424"/>
  <c r="BK325"/>
  <c r="J239"/>
  <c r="BK1035"/>
  <c r="J944"/>
  <c r="J899"/>
  <c r="J392"/>
  <c r="J258"/>
  <c r="BK175"/>
  <c r="BK921"/>
  <c r="BK604"/>
  <c r="J389"/>
  <c i="16" r="J163"/>
  <c r="J133"/>
  <c r="J130"/>
  <c i="17" r="J131"/>
  <c r="J150"/>
  <c r="BK142"/>
  <c r="BK137"/>
  <c r="BK143"/>
  <c i="18" r="BK137"/>
  <c r="J145"/>
  <c r="J148"/>
  <c r="J131"/>
  <c r="J137"/>
  <c r="BK122"/>
  <c i="2" r="J170"/>
  <c r="J147"/>
  <c r="J123"/>
  <c r="BK159"/>
  <c i="1" r="AS101"/>
  <c i="4" r="J148"/>
  <c r="J146"/>
  <c r="BK131"/>
  <c r="J141"/>
  <c i="5" r="J888"/>
  <c r="BK795"/>
  <c r="J149"/>
  <c r="BK914"/>
  <c r="BK725"/>
  <c r="BK505"/>
  <c r="J356"/>
  <c r="J776"/>
  <c r="BK732"/>
  <c r="J472"/>
  <c r="BK308"/>
  <c r="BK1054"/>
  <c r="BK1015"/>
  <c r="J981"/>
  <c r="BK857"/>
  <c r="BK682"/>
  <c r="J529"/>
  <c r="BK334"/>
  <c r="J230"/>
  <c r="BK191"/>
  <c r="J947"/>
  <c r="BK881"/>
  <c r="J765"/>
  <c r="BK719"/>
  <c r="BK472"/>
  <c r="J372"/>
  <c r="BK277"/>
  <c r="J920"/>
  <c r="J800"/>
  <c r="J728"/>
  <c r="J598"/>
  <c r="BK560"/>
  <c r="J532"/>
  <c r="J514"/>
  <c r="BK422"/>
  <c r="J340"/>
  <c r="BK213"/>
  <c r="BK1057"/>
  <c r="BK1036"/>
  <c r="J1000"/>
  <c r="BK920"/>
  <c r="BK894"/>
  <c r="BK705"/>
  <c r="BK584"/>
  <c r="J494"/>
  <c r="BK389"/>
  <c r="BK1066"/>
  <c r="J963"/>
  <c r="BK785"/>
  <c r="BK684"/>
  <c r="J452"/>
  <c r="J273"/>
  <c r="J169"/>
  <c r="J1095"/>
  <c r="BK1030"/>
  <c r="BK997"/>
  <c r="J941"/>
  <c r="J859"/>
  <c r="J746"/>
  <c r="BK601"/>
  <c r="J571"/>
  <c r="BK541"/>
  <c r="J324"/>
  <c r="J277"/>
  <c r="J182"/>
  <c r="J1085"/>
  <c r="BK976"/>
  <c r="BK891"/>
  <c r="BK850"/>
  <c r="BK687"/>
  <c r="BK582"/>
  <c r="BK552"/>
  <c r="BK518"/>
  <c r="J490"/>
  <c r="BK397"/>
  <c r="BK301"/>
  <c r="J271"/>
  <c r="BK227"/>
  <c r="BK1107"/>
  <c r="BK1087"/>
  <c r="BK967"/>
  <c r="BK903"/>
  <c r="BK808"/>
  <c r="BK747"/>
  <c r="BK595"/>
  <c r="BK452"/>
  <c r="BK283"/>
  <c r="J188"/>
  <c r="BK908"/>
  <c r="J858"/>
  <c r="BK765"/>
  <c r="BK664"/>
  <c r="BK405"/>
  <c r="BK324"/>
  <c r="J155"/>
  <c i="6" r="BK308"/>
  <c r="J231"/>
  <c r="BK178"/>
  <c r="J247"/>
  <c r="J205"/>
  <c r="J183"/>
  <c r="J180"/>
  <c r="J260"/>
  <c r="J214"/>
  <c r="J143"/>
  <c r="J315"/>
  <c r="BK283"/>
  <c i="2" r="J182"/>
  <c r="J143"/>
  <c r="BK182"/>
  <c r="BK143"/>
  <c i="1" r="AS97"/>
  <c i="3" r="BK126"/>
  <c r="BK129"/>
  <c i="4" r="J177"/>
  <c r="J159"/>
  <c r="J165"/>
  <c r="BK148"/>
  <c r="BK135"/>
  <c r="J131"/>
  <c i="5" r="BK869"/>
  <c r="BK759"/>
  <c r="BK188"/>
  <c r="J873"/>
  <c r="J700"/>
  <c r="BK575"/>
  <c r="J435"/>
  <c r="J331"/>
  <c r="J775"/>
  <c r="J478"/>
  <c r="BK309"/>
  <c r="J245"/>
  <c r="BK1042"/>
  <c r="J991"/>
  <c r="BK907"/>
  <c r="BK828"/>
  <c r="J577"/>
  <c r="BK521"/>
  <c r="J325"/>
  <c r="BK254"/>
  <c r="J964"/>
  <c r="J885"/>
  <c r="BK768"/>
  <c r="J725"/>
  <c r="BK588"/>
  <c r="J348"/>
  <c r="J911"/>
  <c r="BK855"/>
  <c r="BK788"/>
  <c r="BK709"/>
  <c r="J558"/>
  <c r="J521"/>
  <c r="J432"/>
  <c r="BK356"/>
  <c r="J194"/>
  <c r="J1071"/>
  <c r="J1054"/>
  <c r="J1023"/>
  <c r="BK973"/>
  <c r="BK947"/>
  <c r="J900"/>
  <c r="J672"/>
  <c r="BK577"/>
  <c r="J406"/>
  <c r="BK214"/>
  <c r="BK1026"/>
  <c r="BK853"/>
  <c r="J735"/>
  <c r="J581"/>
  <c r="BK368"/>
  <c r="BK218"/>
  <c r="BK1111"/>
  <c r="J1029"/>
  <c r="BK873"/>
  <c r="BK748"/>
  <c r="BK672"/>
  <c r="BK591"/>
  <c r="J568"/>
  <c r="BK500"/>
  <c r="BK281"/>
  <c r="J203"/>
  <c r="J1057"/>
  <c r="BK1000"/>
  <c r="J902"/>
  <c r="BK880"/>
  <c r="J847"/>
  <c r="J722"/>
  <c r="BK634"/>
  <c r="J566"/>
  <c r="J524"/>
  <c r="BK454"/>
  <c r="BK400"/>
  <c r="J308"/>
  <c r="J276"/>
  <c r="BK224"/>
  <c r="BK1095"/>
  <c r="J1030"/>
  <c r="J973"/>
  <c r="J935"/>
  <c r="J759"/>
  <c r="J667"/>
  <c r="BK587"/>
  <c r="J414"/>
  <c r="J199"/>
  <c r="J909"/>
  <c r="J850"/>
  <c r="J730"/>
  <c r="J584"/>
  <c r="BK392"/>
  <c r="J326"/>
  <c r="J185"/>
  <c i="6" r="BK316"/>
  <c r="BK289"/>
  <c r="BK203"/>
  <c r="BK271"/>
  <c r="J238"/>
  <c r="J198"/>
  <c r="BK180"/>
  <c r="J293"/>
  <c r="J254"/>
  <c r="J219"/>
  <c r="BK205"/>
  <c r="BK328"/>
  <c r="J317"/>
  <c r="BK295"/>
  <c r="BK270"/>
  <c r="J255"/>
  <c r="BK245"/>
  <c r="BK211"/>
  <c r="BK179"/>
  <c i="4" r="BK129"/>
  <c r="J139"/>
  <c r="J147"/>
  <c i="5" r="J798"/>
  <c r="J281"/>
  <c r="BK935"/>
  <c r="BK849"/>
  <c r="BK667"/>
  <c r="BK486"/>
  <c r="J354"/>
  <c r="BK800"/>
  <c r="BK735"/>
  <c r="J578"/>
  <c r="J386"/>
  <c r="J307"/>
  <c r="BK203"/>
  <c r="BK1020"/>
  <c r="BK974"/>
  <c r="BK922"/>
  <c r="BK694"/>
  <c r="BK652"/>
  <c r="BK568"/>
  <c r="J464"/>
  <c r="BK322"/>
  <c r="J218"/>
  <c r="J969"/>
  <c r="BK924"/>
  <c r="J853"/>
  <c r="BK757"/>
  <c r="BK722"/>
  <c r="J509"/>
  <c r="J393"/>
  <c r="BK354"/>
  <c r="BK909"/>
  <c r="BK798"/>
  <c r="J747"/>
  <c r="J619"/>
  <c r="J552"/>
  <c r="J511"/>
  <c r="BK441"/>
  <c r="BK379"/>
  <c r="BK331"/>
  <c r="J191"/>
  <c r="J1062"/>
  <c r="J1044"/>
  <c r="J1009"/>
  <c r="BK938"/>
  <c r="BK885"/>
  <c r="J739"/>
  <c r="J438"/>
  <c r="BK315"/>
  <c r="BK1039"/>
  <c r="BK901"/>
  <c r="BK787"/>
  <c r="J680"/>
  <c r="J601"/>
  <c r="J319"/>
  <c r="J215"/>
  <c r="BK1099"/>
  <c r="BK1023"/>
  <c r="J919"/>
  <c r="J788"/>
  <c r="BK729"/>
  <c r="J647"/>
  <c r="J563"/>
  <c r="BK435"/>
  <c r="J315"/>
  <c r="J224"/>
  <c r="BK181"/>
  <c r="J1015"/>
  <c r="J901"/>
  <c r="BK847"/>
  <c r="BK728"/>
  <c r="BK704"/>
  <c r="J575"/>
  <c r="J541"/>
  <c r="BK509"/>
  <c r="BK406"/>
  <c r="BK337"/>
  <c r="BK266"/>
  <c r="BK161"/>
  <c r="BK1091"/>
  <c r="J1042"/>
  <c r="J928"/>
  <c r="J782"/>
  <c r="BK619"/>
  <c r="BK502"/>
  <c r="J397"/>
  <c r="J982"/>
  <c r="J880"/>
  <c r="J852"/>
  <c r="BK703"/>
  <c r="J583"/>
  <c r="BK386"/>
  <c r="J327"/>
  <c r="J166"/>
  <c i="6" r="BK312"/>
  <c r="BK233"/>
  <c r="J134"/>
  <c r="BK237"/>
  <c r="BK197"/>
  <c r="J192"/>
  <c r="J290"/>
  <c r="BK207"/>
  <c r="J144"/>
  <c r="J308"/>
  <c r="BK278"/>
  <c r="BK259"/>
  <c r="BK248"/>
  <c r="BK204"/>
  <c r="J175"/>
  <c r="J133"/>
  <c r="BK272"/>
  <c r="J246"/>
  <c r="BK243"/>
  <c r="BK209"/>
  <c r="J195"/>
  <c r="J184"/>
  <c r="BK132"/>
  <c r="BK332"/>
  <c r="J319"/>
  <c r="BK309"/>
  <c r="J261"/>
  <c r="J217"/>
  <c r="BK196"/>
  <c r="BK166"/>
  <c r="J140"/>
  <c r="BK324"/>
  <c r="BK253"/>
  <c r="J203"/>
  <c r="J189"/>
  <c r="BK153"/>
  <c r="BK339"/>
  <c r="BK257"/>
  <c r="J237"/>
  <c r="BK226"/>
  <c r="J209"/>
  <c r="J295"/>
  <c r="BK215"/>
  <c r="BK319"/>
  <c r="J311"/>
  <c r="J301"/>
  <c r="J278"/>
  <c r="J259"/>
  <c r="J253"/>
  <c r="BK217"/>
  <c r="BK144"/>
  <c i="7" r="BK595"/>
  <c r="J576"/>
  <c r="BK565"/>
  <c r="BK479"/>
  <c r="BK399"/>
  <c r="BK313"/>
  <c r="J256"/>
  <c r="BK240"/>
  <c r="J565"/>
  <c r="J555"/>
  <c r="J530"/>
  <c r="BK465"/>
  <c r="J391"/>
  <c r="J354"/>
  <c r="BK250"/>
  <c r="J222"/>
  <c r="J203"/>
  <c r="J593"/>
  <c r="BK530"/>
  <c r="BK493"/>
  <c r="BK458"/>
  <c r="J350"/>
  <c r="J315"/>
  <c r="BK217"/>
  <c r="J481"/>
  <c r="BK437"/>
  <c r="J399"/>
  <c r="BK371"/>
  <c r="BK359"/>
  <c r="BK311"/>
  <c r="J193"/>
  <c r="BK159"/>
  <c r="BK447"/>
  <c r="BK369"/>
  <c r="BK305"/>
  <c r="BK260"/>
  <c r="J217"/>
  <c r="BK473"/>
  <c r="J437"/>
  <c r="BK411"/>
  <c r="BK363"/>
  <c r="BK331"/>
  <c r="J265"/>
  <c r="J232"/>
  <c r="J226"/>
  <c r="J211"/>
  <c r="J191"/>
  <c r="J182"/>
  <c r="J177"/>
  <c r="BK167"/>
  <c r="J157"/>
  <c r="J147"/>
  <c r="BK587"/>
  <c r="BK576"/>
  <c r="J567"/>
  <c r="J526"/>
  <c r="BK520"/>
  <c r="BK483"/>
  <c r="BK481"/>
  <c r="J475"/>
  <c r="J463"/>
  <c r="J447"/>
  <c r="J431"/>
  <c r="BK429"/>
  <c r="J417"/>
  <c r="J407"/>
  <c r="J405"/>
  <c r="J384"/>
  <c r="BK382"/>
  <c r="BK380"/>
  <c r="BK367"/>
  <c r="BK341"/>
  <c r="BK339"/>
  <c r="BK337"/>
  <c r="BK335"/>
  <c r="BK333"/>
  <c r="J319"/>
  <c r="J307"/>
  <c r="J301"/>
  <c r="J284"/>
  <c r="J276"/>
  <c r="J240"/>
  <c r="J209"/>
  <c r="BK191"/>
  <c r="BK149"/>
  <c r="J585"/>
  <c r="BK583"/>
  <c r="BK555"/>
  <c r="J551"/>
  <c r="J547"/>
  <c r="J534"/>
  <c r="J532"/>
  <c r="BK528"/>
  <c r="J518"/>
  <c r="J508"/>
  <c r="J503"/>
  <c r="BK489"/>
  <c r="J465"/>
  <c r="BK417"/>
  <c r="BK407"/>
  <c r="BK397"/>
  <c r="BK393"/>
  <c r="BK384"/>
  <c r="J376"/>
  <c r="BK327"/>
  <c r="J313"/>
  <c r="J311"/>
  <c r="J282"/>
  <c r="BK220"/>
  <c r="J201"/>
  <c r="BK182"/>
  <c r="J149"/>
  <c r="J545"/>
  <c r="J413"/>
  <c r="BK321"/>
  <c r="J303"/>
  <c r="BK284"/>
  <c r="BK274"/>
  <c r="BK267"/>
  <c r="BK226"/>
  <c r="BK222"/>
  <c r="BK195"/>
  <c r="BK171"/>
  <c r="BK581"/>
  <c r="J574"/>
  <c r="BK553"/>
  <c r="J540"/>
  <c r="J516"/>
  <c r="BK512"/>
  <c r="BK497"/>
  <c r="J489"/>
  <c r="BK485"/>
  <c r="J473"/>
  <c r="BK471"/>
  <c r="BK443"/>
  <c r="BK421"/>
  <c r="BK391"/>
  <c r="J386"/>
  <c r="J355"/>
  <c r="J345"/>
  <c r="J337"/>
  <c r="BK549"/>
  <c r="BK543"/>
  <c r="J493"/>
  <c r="J483"/>
  <c r="BK475"/>
  <c r="J439"/>
  <c r="BK431"/>
  <c r="J352"/>
  <c r="BK350"/>
  <c r="J327"/>
  <c r="BK325"/>
  <c r="J309"/>
  <c r="BK292"/>
  <c r="J288"/>
  <c r="J267"/>
  <c r="BK265"/>
  <c r="BK228"/>
  <c r="BK224"/>
  <c r="BK207"/>
  <c r="J205"/>
  <c r="BK186"/>
  <c r="BK184"/>
  <c r="J169"/>
  <c r="BK601"/>
  <c r="J597"/>
  <c r="BK591"/>
  <c r="BK572"/>
  <c r="J553"/>
  <c r="BK540"/>
  <c r="J536"/>
  <c r="J524"/>
  <c r="BK307"/>
  <c r="BK286"/>
  <c r="BK256"/>
  <c r="J236"/>
  <c r="BK201"/>
  <c r="J197"/>
  <c r="J167"/>
  <c r="BK161"/>
  <c r="BK155"/>
  <c r="J144"/>
  <c i="8" r="J152"/>
  <c r="BK150"/>
  <c r="J148"/>
  <c r="BK147"/>
  <c r="J145"/>
  <c r="BK141"/>
  <c r="BK130"/>
  <c r="J154"/>
  <c r="J127"/>
  <c r="BK152"/>
  <c r="J149"/>
  <c r="BK148"/>
  <c r="J147"/>
  <c r="BK145"/>
  <c r="J143"/>
  <c r="J137"/>
  <c r="BK135"/>
  <c r="BK127"/>
  <c r="BK144"/>
  <c r="J144"/>
  <c r="BK136"/>
  <c r="BK134"/>
  <c r="J130"/>
  <c r="J140"/>
  <c r="J134"/>
  <c i="9" r="BK164"/>
  <c r="BK156"/>
  <c r="BK145"/>
  <c r="BK142"/>
  <c r="J140"/>
  <c r="J138"/>
  <c r="BK136"/>
  <c r="BK134"/>
  <c r="BK125"/>
  <c r="J163"/>
  <c r="J161"/>
  <c r="BK160"/>
  <c r="BK155"/>
  <c r="J154"/>
  <c r="J150"/>
  <c r="J136"/>
  <c r="BK135"/>
  <c r="J126"/>
  <c r="BK163"/>
  <c r="J158"/>
  <c r="J156"/>
  <c r="J153"/>
  <c r="BK150"/>
  <c r="J146"/>
  <c r="BK144"/>
  <c r="J143"/>
  <c r="J141"/>
  <c r="BK138"/>
  <c r="J137"/>
  <c r="J125"/>
  <c r="J164"/>
  <c r="BK162"/>
  <c r="J160"/>
  <c r="BK158"/>
  <c r="J155"/>
  <c r="BK146"/>
  <c r="BK140"/>
  <c r="J139"/>
  <c r="J134"/>
  <c r="BK133"/>
  <c r="BK132"/>
  <c r="J129"/>
  <c r="BK126"/>
  <c i="10" r="BK142"/>
  <c r="BK125"/>
  <c r="BK140"/>
  <c r="BK137"/>
  <c r="BK127"/>
  <c r="BK131"/>
  <c i="12" r="BK225"/>
  <c r="BK213"/>
  <c r="BK178"/>
  <c r="BK234"/>
  <c r="BK227"/>
  <c r="J221"/>
  <c r="BK208"/>
  <c r="BK198"/>
  <c r="BK194"/>
  <c r="J188"/>
  <c r="J181"/>
  <c r="J150"/>
  <c r="BK205"/>
  <c r="J202"/>
  <c r="BK197"/>
  <c r="BK191"/>
  <c r="J185"/>
  <c r="BK174"/>
  <c r="BK168"/>
  <c r="J151"/>
  <c r="J166"/>
  <c r="J146"/>
  <c r="BK181"/>
  <c r="J159"/>
  <c r="J147"/>
  <c r="BK199"/>
  <c r="BK189"/>
  <c r="BK182"/>
  <c r="BK175"/>
  <c r="BK140"/>
  <c r="BK158"/>
  <c r="BK135"/>
  <c i="13" r="BK176"/>
  <c r="BK137"/>
  <c r="BK172"/>
  <c r="BK171"/>
  <c r="J140"/>
  <c r="BK131"/>
  <c r="BK133"/>
  <c i="14" r="J140"/>
  <c r="J131"/>
  <c r="J144"/>
  <c r="BK140"/>
  <c r="J129"/>
  <c i="15" r="J199"/>
  <c r="BK196"/>
  <c r="J171"/>
  <c r="J158"/>
  <c r="BK229"/>
  <c r="BK214"/>
  <c i="16" r="J147"/>
  <c r="BK160"/>
  <c r="BK148"/>
  <c i="17" r="BK156"/>
  <c r="J142"/>
  <c r="J158"/>
  <c r="BK146"/>
  <c r="BK153"/>
  <c i="18" r="BK148"/>
  <c r="BK140"/>
  <c r="J123"/>
  <c r="J134"/>
  <c i="2" r="BK178"/>
  <c r="BK151"/>
  <c r="J174"/>
  <c r="BK147"/>
  <c i="3" r="J132"/>
  <c r="BK124"/>
  <c r="BK128"/>
  <c i="4" r="J134"/>
  <c r="BK134"/>
  <c r="J149"/>
  <c r="BK141"/>
  <c i="5" r="J375"/>
  <c r="BK844"/>
  <c r="BK316"/>
  <c r="BK239"/>
  <c r="J1101"/>
  <c r="J1055"/>
  <c r="BK985"/>
  <c r="BK818"/>
  <c r="J687"/>
  <c r="J592"/>
  <c r="BK429"/>
  <c r="BK355"/>
  <c r="BK196"/>
  <c r="BK899"/>
  <c r="J857"/>
  <c r="J762"/>
  <c i="6" r="BK131"/>
  <c i="7" r="J591"/>
  <c r="BK585"/>
  <c r="J563"/>
  <c r="J499"/>
  <c r="J409"/>
  <c r="BK323"/>
  <c r="J290"/>
  <c r="BK246"/>
  <c r="BK203"/>
  <c r="BK563"/>
  <c r="BK477"/>
  <c r="J380"/>
  <c r="BK352"/>
  <c r="BK252"/>
  <c r="J224"/>
  <c r="J199"/>
  <c r="BK589"/>
  <c r="J528"/>
  <c r="BK487"/>
  <c r="BK433"/>
  <c r="J348"/>
  <c r="J228"/>
  <c r="J165"/>
  <c r="J449"/>
  <c r="J435"/>
  <c r="J411"/>
  <c r="J363"/>
  <c r="BK258"/>
  <c r="J207"/>
  <c r="BK169"/>
  <c r="J522"/>
  <c r="J359"/>
  <c r="BK296"/>
  <c r="J252"/>
  <c r="J172"/>
  <c r="BK538"/>
  <c r="J471"/>
  <c r="J415"/>
  <c r="J369"/>
  <c r="BK303"/>
  <c i="12" r="BK238"/>
  <c r="J238"/>
  <c r="BK237"/>
  <c r="J236"/>
  <c r="J235"/>
  <c r="J232"/>
  <c r="BK222"/>
  <c r="BK215"/>
  <c r="BK212"/>
  <c r="BK152"/>
  <c r="J137"/>
  <c r="BK232"/>
  <c r="BK221"/>
  <c r="J213"/>
  <c r="J210"/>
  <c r="BK236"/>
  <c r="J226"/>
  <c r="J219"/>
  <c r="J215"/>
  <c r="J168"/>
  <c r="J161"/>
  <c r="BK231"/>
  <c r="J224"/>
  <c r="BK219"/>
  <c r="J211"/>
  <c r="BK204"/>
  <c r="J196"/>
  <c r="BK192"/>
  <c r="BK187"/>
  <c r="BK185"/>
  <c r="J174"/>
  <c r="BK145"/>
  <c r="BK133"/>
  <c r="J200"/>
  <c r="J194"/>
  <c r="BK193"/>
  <c r="J190"/>
  <c r="J186"/>
  <c r="J180"/>
  <c r="BK155"/>
  <c r="BK172"/>
  <c r="BK159"/>
  <c r="BK148"/>
  <c r="BK183"/>
  <c r="BK164"/>
  <c r="BK161"/>
  <c r="BK157"/>
  <c r="BK137"/>
  <c r="J205"/>
  <c r="J203"/>
  <c r="BK196"/>
  <c r="BK180"/>
  <c r="BK166"/>
  <c r="J143"/>
  <c r="J157"/>
  <c r="J154"/>
  <c r="BK146"/>
  <c r="J133"/>
  <c r="J148"/>
  <c i="13" r="J142"/>
  <c r="BK170"/>
  <c r="BK140"/>
  <c r="J174"/>
  <c r="J172"/>
  <c r="J138"/>
  <c r="J139"/>
  <c r="J137"/>
  <c r="BK145"/>
  <c i="14" r="BK144"/>
  <c r="BK138"/>
  <c r="J138"/>
  <c r="J134"/>
  <c r="J136"/>
  <c i="15" r="BK207"/>
  <c r="BK179"/>
  <c r="J138"/>
  <c r="BK138"/>
  <c r="BK158"/>
  <c r="J210"/>
  <c r="BK197"/>
  <c r="J141"/>
  <c r="J193"/>
  <c r="BK227"/>
  <c r="J214"/>
  <c r="BK223"/>
  <c r="J190"/>
  <c r="J164"/>
  <c r="J220"/>
  <c i="16" r="J165"/>
  <c r="BK163"/>
  <c r="J160"/>
  <c r="J148"/>
  <c r="BK130"/>
  <c r="BK162"/>
  <c r="J146"/>
  <c r="BK140"/>
  <c i="17" r="J153"/>
  <c r="J136"/>
  <c r="J139"/>
  <c r="BK150"/>
  <c i="18" r="BK131"/>
  <c r="J143"/>
  <c r="J125"/>
  <c i="5" r="BK771"/>
  <c r="J709"/>
  <c r="BK396"/>
  <c r="BK1052"/>
  <c r="BK1018"/>
  <c r="J938"/>
  <c r="J877"/>
  <c r="BK789"/>
  <c r="BK571"/>
  <c r="BK526"/>
  <c r="BK426"/>
  <c r="BK212"/>
  <c r="BK182"/>
  <c r="BK960"/>
  <c r="BK928"/>
  <c r="J838"/>
  <c r="BK746"/>
  <c r="J582"/>
  <c r="J400"/>
  <c r="J363"/>
  <c r="BK981"/>
  <c r="J916"/>
  <c r="J790"/>
  <c r="BK758"/>
  <c r="BK614"/>
  <c r="BK563"/>
  <c r="BK529"/>
  <c r="J469"/>
  <c r="BK371"/>
  <c r="J337"/>
  <c r="BK166"/>
  <c r="J1063"/>
  <c r="J417"/>
  <c r="BK1058"/>
  <c r="BK822"/>
  <c r="J682"/>
  <c r="BK598"/>
  <c r="J425"/>
  <c r="J221"/>
  <c r="BK1103"/>
  <c r="BK1084"/>
  <c r="J958"/>
  <c r="J891"/>
  <c r="BK700"/>
  <c r="J587"/>
  <c r="J426"/>
  <c r="J334"/>
  <c r="J212"/>
  <c i="6" r="BK320"/>
  <c r="BK300"/>
  <c r="J199"/>
  <c r="J256"/>
  <c r="BK212"/>
  <c r="J187"/>
  <c r="J309"/>
  <c r="BK238"/>
  <c r="J210"/>
  <c r="J148"/>
  <c r="J326"/>
  <c r="BK301"/>
  <c r="J277"/>
  <c r="J249"/>
  <c r="BK218"/>
  <c r="J194"/>
  <c r="J136"/>
  <c r="BK277"/>
  <c r="BK267"/>
  <c r="J244"/>
  <c r="J208"/>
  <c r="J196"/>
  <c r="J188"/>
  <c r="BK139"/>
  <c r="BK341"/>
  <c r="J316"/>
  <c r="J272"/>
  <c r="J251"/>
  <c r="J213"/>
  <c r="BK193"/>
  <c r="J169"/>
  <c r="BK342"/>
  <c r="J332"/>
  <c r="BK263"/>
  <c r="J222"/>
  <c r="BK201"/>
  <c r="BK187"/>
  <c r="BK134"/>
  <c r="J328"/>
  <c r="BK261"/>
  <c r="BK254"/>
  <c r="J227"/>
  <c r="BK293"/>
  <c r="J226"/>
  <c r="BK169"/>
  <c r="J313"/>
  <c r="BK290"/>
  <c r="J285"/>
  <c r="BK268"/>
  <c r="BK255"/>
  <c r="J216"/>
  <c r="J149"/>
  <c i="7" r="BK599"/>
  <c r="BK574"/>
  <c r="J559"/>
  <c r="BK419"/>
  <c r="J325"/>
  <c r="J280"/>
  <c r="J248"/>
  <c r="J151"/>
  <c r="BK559"/>
  <c r="J549"/>
  <c r="BK524"/>
  <c r="J491"/>
  <c r="BK445"/>
  <c r="BK389"/>
  <c r="BK248"/>
  <c r="BK215"/>
  <c r="BK181"/>
  <c r="BK597"/>
  <c r="BK532"/>
  <c r="J501"/>
  <c r="BK427"/>
  <c r="BK345"/>
  <c r="BK238"/>
  <c r="J184"/>
  <c r="J520"/>
  <c r="J443"/>
  <c r="J419"/>
  <c r="J365"/>
  <c r="BK357"/>
  <c r="J294"/>
  <c r="J179"/>
  <c r="BK153"/>
  <c r="BK409"/>
  <c r="BK343"/>
  <c r="J286"/>
  <c r="J234"/>
  <c r="BK503"/>
  <c r="BK449"/>
  <c i="15" r="BK148"/>
  <c i="16" r="J173"/>
  <c r="J162"/>
  <c r="J154"/>
  <c r="J140"/>
  <c r="BK154"/>
  <c r="BK133"/>
  <c i="17" r="BK147"/>
  <c r="BK149"/>
  <c r="J148"/>
  <c r="BK135"/>
  <c r="BK131"/>
  <c r="J147"/>
  <c i="18" r="BK129"/>
  <c r="BK127"/>
  <c r="J129"/>
  <c i="2" r="BK166"/>
  <c r="BK135"/>
  <c r="J178"/>
  <c r="J151"/>
  <c r="F36"/>
  <c i="5" r="J863"/>
  <c r="J282"/>
  <c r="J994"/>
  <c r="J855"/>
  <c r="BK592"/>
  <c r="BK428"/>
  <c r="BK276"/>
  <c r="J808"/>
  <c r="BK774"/>
  <c r="J719"/>
  <c r="J458"/>
  <c r="BK351"/>
  <c r="J251"/>
  <c r="BK1053"/>
  <c r="J988"/>
  <c r="BK878"/>
  <c r="J749"/>
  <c r="BK658"/>
  <c r="J549"/>
  <c r="J445"/>
  <c r="J420"/>
  <c r="BK307"/>
  <c r="BK148"/>
  <c r="J1066"/>
  <c r="J1026"/>
  <c r="J953"/>
  <c r="J908"/>
  <c r="J748"/>
  <c r="J595"/>
  <c r="BK510"/>
  <c r="BK357"/>
  <c r="BK172"/>
  <c r="BK968"/>
  <c r="BK782"/>
  <c r="BK730"/>
  <c r="BK372"/>
  <c r="BK282"/>
  <c r="J175"/>
  <c r="BK1101"/>
  <c r="BK1062"/>
  <c r="J960"/>
  <c r="J866"/>
  <c r="J774"/>
  <c r="J648"/>
  <c r="BK581"/>
  <c r="J535"/>
  <c r="J322"/>
  <c r="BK245"/>
  <c r="BK158"/>
  <c r="J1068"/>
  <c r="BK538"/>
  <c r="BK417"/>
  <c r="BK341"/>
  <c r="J283"/>
  <c r="BK251"/>
  <c r="J172"/>
  <c r="J1089"/>
  <c r="J956"/>
  <c r="J815"/>
  <c r="J743"/>
  <c r="J591"/>
  <c r="BK421"/>
  <c r="BK300"/>
  <c r="BK1009"/>
  <c r="J921"/>
  <c r="BK876"/>
  <c r="J841"/>
  <c i="2" r="J159"/>
  <c r="BK139"/>
  <c r="J166"/>
  <c r="J135"/>
  <c i="3" r="J124"/>
  <c r="J127"/>
  <c i="4" r="BK169"/>
  <c r="BK130"/>
  <c r="J129"/>
  <c r="BK150"/>
  <c r="J142"/>
  <c r="BK162"/>
  <c i="5" r="J883"/>
  <c r="J791"/>
  <c r="J233"/>
  <c r="BK982"/>
  <c r="BK852"/>
  <c r="J661"/>
  <c r="BK501"/>
  <c r="BK393"/>
  <c r="BK846"/>
  <c r="BK739"/>
  <c r="BK681"/>
  <c r="BK378"/>
  <c r="J266"/>
  <c r="J163"/>
  <c r="BK1033"/>
  <c r="J985"/>
  <c r="BK923"/>
  <c r="BK841"/>
  <c r="J681"/>
  <c r="J614"/>
  <c r="J560"/>
  <c r="J454"/>
  <c r="J272"/>
  <c r="BK199"/>
  <c r="BK963"/>
  <c r="J932"/>
  <c r="BK858"/>
  <c r="J713"/>
  <c r="BK490"/>
  <c r="BK375"/>
  <c r="J178"/>
  <c r="BK895"/>
  <c r="BK755"/>
  <c r="BK578"/>
  <c r="BK546"/>
  <c r="BK475"/>
  <c r="J428"/>
  <c r="J227"/>
  <c r="J158"/>
  <c r="J1058"/>
  <c r="BK1051"/>
  <c r="J1012"/>
  <c r="J967"/>
  <c r="J903"/>
  <c r="J704"/>
  <c r="BK647"/>
  <c r="J500"/>
  <c r="J344"/>
  <c r="BK1029"/>
  <c r="J754"/>
  <c r="J634"/>
  <c r="J423"/>
  <c r="J316"/>
  <c r="J148"/>
  <c r="J1035"/>
  <c r="BK1006"/>
  <c r="BK957"/>
  <c r="J849"/>
  <c r="J703"/>
  <c r="BK670"/>
  <c r="BK574"/>
  <c r="BK544"/>
  <c r="J422"/>
  <c r="J294"/>
  <c r="J206"/>
  <c r="BK155"/>
  <c r="J1018"/>
  <c r="J923"/>
  <c r="BK884"/>
  <c r="BK866"/>
  <c r="J828"/>
  <c r="J705"/>
  <c r="BK555"/>
  <c r="BK514"/>
  <c r="BK469"/>
  <c r="BK425"/>
  <c r="BK363"/>
  <c r="BK273"/>
  <c r="J1111"/>
  <c r="BK1085"/>
  <c r="J976"/>
  <c r="BK953"/>
  <c r="J771"/>
  <c r="J732"/>
  <c r="J411"/>
  <c r="J214"/>
  <c r="J924"/>
  <c r="BK879"/>
  <c r="BK859"/>
  <c r="J789"/>
  <c r="J658"/>
  <c r="J378"/>
  <c r="BK206"/>
  <c i="6" r="BK314"/>
  <c r="BK294"/>
  <c r="BK208"/>
  <c r="J252"/>
  <c r="J234"/>
  <c r="BK195"/>
  <c r="J191"/>
  <c r="J270"/>
  <c r="BK251"/>
  <c r="BK183"/>
  <c r="BK326"/>
  <c r="J312"/>
  <c r="BK299"/>
  <c r="J269"/>
  <c r="BK246"/>
  <c r="J202"/>
  <c r="J139"/>
  <c r="BK285"/>
  <c r="J263"/>
  <c r="BK239"/>
  <c r="BK219"/>
  <c r="J193"/>
  <c r="J178"/>
  <c r="J342"/>
  <c r="BK322"/>
  <c r="J318"/>
  <c r="BK311"/>
  <c r="BK260"/>
  <c r="BK220"/>
  <c r="J204"/>
  <c r="J158"/>
  <c r="J131"/>
  <c r="BK306"/>
  <c r="BK250"/>
  <c r="BK202"/>
  <c r="BK186"/>
  <c r="J335"/>
  <c r="J262"/>
  <c r="J233"/>
  <c r="J215"/>
  <c r="BK206"/>
  <c r="BK282"/>
  <c r="J200"/>
  <c r="J314"/>
  <c r="J300"/>
  <c r="BK273"/>
  <c r="J257"/>
  <c r="J243"/>
  <c r="BK194"/>
  <c r="BK147"/>
  <c i="7" r="BK593"/>
  <c r="J581"/>
  <c r="J538"/>
  <c r="J467"/>
  <c r="J395"/>
  <c r="J317"/>
  <c r="J278"/>
  <c r="BK211"/>
  <c r="J572"/>
  <c r="BK557"/>
  <c r="BK545"/>
  <c r="J497"/>
  <c r="J433"/>
  <c r="BK309"/>
  <c r="J246"/>
  <c r="J213"/>
  <c r="BK193"/>
  <c r="BK147"/>
  <c r="BK534"/>
  <c r="BK522"/>
  <c r="BK463"/>
  <c r="J373"/>
  <c r="BK319"/>
  <c r="BK172"/>
  <c r="J485"/>
  <c r="BK441"/>
  <c r="BK386"/>
  <c r="J360"/>
  <c r="J335"/>
  <c r="J254"/>
  <c r="J186"/>
  <c r="BK151"/>
  <c r="BK360"/>
  <c r="J299"/>
  <c r="BK276"/>
  <c r="BK232"/>
  <c r="BK157"/>
  <c r="BK499"/>
  <c r="BK413"/>
  <c r="BK365"/>
  <c r="BK355"/>
  <c i="16" r="J136"/>
  <c i="17" r="J146"/>
  <c r="J151"/>
  <c r="BK136"/>
  <c r="BK151"/>
  <c i="18" r="BK134"/>
  <c r="J140"/>
  <c r="J122"/>
  <c i="15" r="BK161"/>
  <c i="5" l="1" r="P147"/>
  <c r="BK261"/>
  <c r="J261"/>
  <c r="J103"/>
  <c r="R330"/>
  <c r="BK567"/>
  <c r="J567"/>
  <c r="J112"/>
  <c r="R683"/>
  <c r="T731"/>
  <c r="BK910"/>
  <c r="J910"/>
  <c r="J117"/>
  <c r="T1043"/>
  <c i="6" r="P130"/>
  <c r="P129"/>
  <c r="T284"/>
  <c i="11" r="BK138"/>
  <c r="J138"/>
  <c r="J102"/>
  <c i="12" r="R132"/>
  <c r="P177"/>
  <c r="BK217"/>
  <c r="J217"/>
  <c r="J107"/>
  <c i="13" r="T144"/>
  <c r="T143"/>
  <c i="2" r="BK122"/>
  <c r="J122"/>
  <c r="J99"/>
  <c i="4" r="P138"/>
  <c r="T170"/>
  <c i="5" r="P162"/>
  <c r="R162"/>
  <c r="BK330"/>
  <c r="J330"/>
  <c r="J105"/>
  <c i="6" r="T138"/>
  <c r="T137"/>
  <c r="BK334"/>
  <c r="J334"/>
  <c r="J106"/>
  <c i="7" r="P146"/>
  <c r="P142"/>
  <c r="R174"/>
  <c r="T174"/>
  <c r="P298"/>
  <c r="BK388"/>
  <c r="J388"/>
  <c r="J113"/>
  <c r="BK451"/>
  <c r="J451"/>
  <c r="J114"/>
  <c r="BK507"/>
  <c r="J507"/>
  <c r="J116"/>
  <c r="T578"/>
  <c i="8" r="R126"/>
  <c r="R125"/>
  <c r="R124"/>
  <c i="10" r="BK124"/>
  <c r="J124"/>
  <c r="J100"/>
  <c i="12" r="T132"/>
  <c r="R184"/>
  <c r="P195"/>
  <c r="T217"/>
  <c i="13" r="R130"/>
  <c r="R129"/>
  <c r="R173"/>
  <c i="14" r="BK133"/>
  <c r="J133"/>
  <c r="J103"/>
  <c i="15" r="P137"/>
  <c r="P170"/>
  <c r="P192"/>
  <c r="P224"/>
  <c i="16" r="R129"/>
  <c r="R128"/>
  <c i="4" r="T138"/>
  <c i="5" r="R147"/>
  <c r="R261"/>
  <c r="BK427"/>
  <c r="J427"/>
  <c r="J106"/>
  <c r="T567"/>
  <c r="P731"/>
  <c r="R756"/>
  <c r="R910"/>
  <c r="BK1019"/>
  <c r="J1019"/>
  <c r="J119"/>
  <c r="P1043"/>
  <c r="P1083"/>
  <c i="6" r="R138"/>
  <c r="R334"/>
  <c i="10" r="T124"/>
  <c r="T123"/>
  <c r="T122"/>
  <c i="11" r="P133"/>
  <c r="T133"/>
  <c r="R180"/>
  <c i="12" r="P144"/>
  <c r="P184"/>
  <c r="BK206"/>
  <c r="J206"/>
  <c r="J106"/>
  <c i="13" r="BK130"/>
  <c r="J130"/>
  <c r="J100"/>
  <c r="BK168"/>
  <c r="J168"/>
  <c r="J105"/>
  <c i="14" r="T133"/>
  <c r="T132"/>
  <c r="T126"/>
  <c i="15" r="R147"/>
  <c r="T198"/>
  <c i="17" r="R145"/>
  <c i="12" r="BK153"/>
  <c r="J153"/>
  <c r="J102"/>
  <c r="P217"/>
  <c i="15" r="T137"/>
  <c r="T132"/>
  <c r="T224"/>
  <c i="16" r="BK129"/>
  <c r="J129"/>
  <c r="J100"/>
  <c i="17" r="R155"/>
  <c i="4" r="P128"/>
  <c r="P170"/>
  <c i="5" r="BK147"/>
  <c r="J147"/>
  <c r="J100"/>
  <c r="T528"/>
  <c r="T545"/>
  <c r="T786"/>
  <c r="T1056"/>
  <c i="7" r="BK146"/>
  <c r="J146"/>
  <c r="J101"/>
  <c r="T164"/>
  <c r="P188"/>
  <c r="BK264"/>
  <c r="J264"/>
  <c r="J107"/>
  <c r="BK273"/>
  <c r="J273"/>
  <c r="J108"/>
  <c r="BK347"/>
  <c r="J347"/>
  <c r="J110"/>
  <c r="R362"/>
  <c r="T375"/>
  <c r="P451"/>
  <c r="T507"/>
  <c r="BK571"/>
  <c r="J571"/>
  <c r="J118"/>
  <c i="9" r="BK124"/>
  <c r="J124"/>
  <c r="J100"/>
  <c i="11" r="R128"/>
  <c r="BK157"/>
  <c r="J157"/>
  <c r="J103"/>
  <c i="12" r="T153"/>
  <c r="BK195"/>
  <c r="J195"/>
  <c r="J105"/>
  <c i="13" r="R144"/>
  <c r="R143"/>
  <c r="P173"/>
  <c i="14" r="BK139"/>
  <c r="J139"/>
  <c r="J104"/>
  <c i="15" r="T147"/>
  <c r="R198"/>
  <c r="R213"/>
  <c i="16" r="P129"/>
  <c r="P128"/>
  <c i="17" r="P134"/>
  <c r="P133"/>
  <c i="2" r="R122"/>
  <c r="R121"/>
  <c i="3" r="R125"/>
  <c r="R122"/>
  <c i="4" r="R170"/>
  <c i="5" r="T147"/>
  <c r="T261"/>
  <c r="T427"/>
  <c r="R528"/>
  <c r="R545"/>
  <c r="P559"/>
  <c r="R559"/>
  <c r="T559"/>
  <c r="P683"/>
  <c r="R731"/>
  <c r="T756"/>
  <c r="BK975"/>
  <c r="J975"/>
  <c r="J118"/>
  <c r="R1019"/>
  <c r="R1034"/>
  <c r="R1083"/>
  <c i="6" r="P138"/>
  <c r="BK321"/>
  <c r="J321"/>
  <c r="J105"/>
  <c i="7" r="BK174"/>
  <c r="J174"/>
  <c r="J104"/>
  <c r="T188"/>
  <c r="R298"/>
  <c r="R347"/>
  <c r="T362"/>
  <c r="BK462"/>
  <c r="J462"/>
  <c r="J115"/>
  <c r="P542"/>
  <c r="T571"/>
  <c i="10" r="P124"/>
  <c r="P123"/>
  <c r="P122"/>
  <c i="1" r="AU107"/>
  <c i="11" r="BK133"/>
  <c r="J133"/>
  <c r="J101"/>
  <c r="T138"/>
  <c i="12" r="P153"/>
  <c r="R177"/>
  <c r="T195"/>
  <c r="BK230"/>
  <c r="J230"/>
  <c r="J109"/>
  <c i="13" r="P144"/>
  <c r="P143"/>
  <c r="T173"/>
  <c i="14" r="T139"/>
  <c i="15" r="R137"/>
  <c r="R170"/>
  <c r="P198"/>
  <c r="T213"/>
  <c i="16" r="R142"/>
  <c r="R141"/>
  <c r="P172"/>
  <c i="17" r="BK134"/>
  <c r="J134"/>
  <c r="J102"/>
  <c r="P155"/>
  <c i="5" r="P195"/>
  <c r="T330"/>
  <c r="R567"/>
  <c r="BK683"/>
  <c r="J683"/>
  <c r="J113"/>
  <c r="BK731"/>
  <c r="J731"/>
  <c r="J114"/>
  <c r="P756"/>
  <c r="P910"/>
  <c r="P1019"/>
  <c r="T1034"/>
  <c r="BK1083"/>
  <c r="J1083"/>
  <c r="J123"/>
  <c i="6" r="BK130"/>
  <c r="J130"/>
  <c r="J100"/>
  <c r="R130"/>
  <c r="R129"/>
  <c r="T130"/>
  <c r="T129"/>
  <c r="T334"/>
  <c i="7" r="P164"/>
  <c r="P219"/>
  <c r="BK298"/>
  <c r="J298"/>
  <c r="J109"/>
  <c r="P347"/>
  <c r="P362"/>
  <c r="R375"/>
  <c r="P462"/>
  <c r="R542"/>
  <c r="R571"/>
  <c i="11" r="P157"/>
  <c i="12" r="P132"/>
  <c r="R153"/>
  <c r="T177"/>
  <c r="R206"/>
  <c r="R230"/>
  <c i="13" r="R168"/>
  <c r="R167"/>
  <c i="14" r="R139"/>
  <c i="15" r="BK137"/>
  <c r="J137"/>
  <c r="J101"/>
  <c r="BK170"/>
  <c r="J170"/>
  <c r="J103"/>
  <c r="BK192"/>
  <c r="J192"/>
  <c r="J106"/>
  <c r="BK224"/>
  <c r="J224"/>
  <c r="J109"/>
  <c i="16" r="T129"/>
  <c r="T128"/>
  <c i="17" r="T134"/>
  <c r="T133"/>
  <c r="BK155"/>
  <c r="J155"/>
  <c r="J106"/>
  <c i="4" r="R138"/>
  <c r="BK170"/>
  <c r="J170"/>
  <c r="J104"/>
  <c i="5" r="P261"/>
  <c r="P427"/>
  <c r="P567"/>
  <c r="T683"/>
  <c r="BK756"/>
  <c r="J756"/>
  <c r="J115"/>
  <c r="T910"/>
  <c r="T1019"/>
  <c r="R1043"/>
  <c r="P1056"/>
  <c i="6" r="BK138"/>
  <c r="J138"/>
  <c r="J103"/>
  <c r="P321"/>
  <c i="7" r="BK164"/>
  <c r="J164"/>
  <c r="J103"/>
  <c r="BK188"/>
  <c r="J188"/>
  <c r="J105"/>
  <c r="T298"/>
  <c r="BK362"/>
  <c r="J362"/>
  <c r="J111"/>
  <c r="P375"/>
  <c r="T462"/>
  <c r="R578"/>
  <c i="9" r="R124"/>
  <c r="R123"/>
  <c r="R122"/>
  <c i="11" r="BK128"/>
  <c r="J128"/>
  <c r="J100"/>
  <c r="R138"/>
  <c r="T180"/>
  <c i="12" r="BK144"/>
  <c r="J144"/>
  <c r="J101"/>
  <c r="T184"/>
  <c r="R195"/>
  <c r="R217"/>
  <c i="13" r="P130"/>
  <c r="P129"/>
  <c r="P168"/>
  <c r="P167"/>
  <c i="14" r="R133"/>
  <c r="R132"/>
  <c r="R126"/>
  <c i="15" r="T170"/>
  <c r="T192"/>
  <c r="P213"/>
  <c i="16" r="P142"/>
  <c r="P141"/>
  <c r="T172"/>
  <c i="17" r="T145"/>
  <c i="3" r="P125"/>
  <c r="P122"/>
  <c i="1" r="AU98"/>
  <c i="4" r="R128"/>
  <c r="T158"/>
  <c i="5" r="R195"/>
  <c r="P323"/>
  <c r="R427"/>
  <c r="P528"/>
  <c r="P545"/>
  <c r="BK559"/>
  <c r="J559"/>
  <c r="J111"/>
  <c r="R786"/>
  <c r="P975"/>
  <c r="BK1043"/>
  <c r="J1043"/>
  <c r="J121"/>
  <c r="R1056"/>
  <c i="6" r="BK284"/>
  <c r="J284"/>
  <c r="J104"/>
  <c r="P334"/>
  <c i="7" r="T146"/>
  <c r="T142"/>
  <c r="BK219"/>
  <c r="J219"/>
  <c r="J106"/>
  <c r="R264"/>
  <c r="T264"/>
  <c r="P388"/>
  <c r="R451"/>
  <c r="P507"/>
  <c r="BK578"/>
  <c r="J578"/>
  <c r="J119"/>
  <c i="11" r="P128"/>
  <c r="P138"/>
  <c r="P180"/>
  <c i="16" r="R172"/>
  <c i="17" r="T155"/>
  <c i="18" r="P118"/>
  <c r="P117"/>
  <c i="1" r="AU115"/>
  <c i="2" r="T122"/>
  <c r="T121"/>
  <c i="3" r="T125"/>
  <c r="T122"/>
  <c i="4" r="BK138"/>
  <c r="J138"/>
  <c r="J101"/>
  <c r="P158"/>
  <c i="5" r="T195"/>
  <c r="P330"/>
  <c r="BK528"/>
  <c r="J528"/>
  <c r="J109"/>
  <c r="BK545"/>
  <c r="J545"/>
  <c r="J110"/>
  <c r="BK786"/>
  <c r="J786"/>
  <c r="J116"/>
  <c r="R975"/>
  <c r="P1034"/>
  <c r="T1083"/>
  <c i="6" r="R284"/>
  <c r="R321"/>
  <c i="7" r="R146"/>
  <c r="R142"/>
  <c r="R188"/>
  <c r="P264"/>
  <c r="R273"/>
  <c r="T388"/>
  <c r="T451"/>
  <c r="BK542"/>
  <c r="J542"/>
  <c r="J117"/>
  <c r="P571"/>
  <c i="9" r="P124"/>
  <c r="P123"/>
  <c r="P122"/>
  <c i="1" r="AU106"/>
  <c i="11" r="T128"/>
  <c r="R133"/>
  <c r="BK180"/>
  <c r="J180"/>
  <c r="J104"/>
  <c i="12" r="T144"/>
  <c r="BK177"/>
  <c r="J177"/>
  <c r="J103"/>
  <c r="P206"/>
  <c r="P230"/>
  <c i="13" r="T130"/>
  <c r="T129"/>
  <c r="BK173"/>
  <c r="J173"/>
  <c r="J106"/>
  <c i="14" r="P133"/>
  <c r="P132"/>
  <c i="15" r="P147"/>
  <c r="R192"/>
  <c r="R191"/>
  <c r="R224"/>
  <c i="16" r="BK142"/>
  <c r="BK141"/>
  <c r="J141"/>
  <c r="J102"/>
  <c r="BK172"/>
  <c r="J172"/>
  <c r="J105"/>
  <c i="17" r="R134"/>
  <c r="R133"/>
  <c r="R128"/>
  <c i="18" r="BK118"/>
  <c r="J118"/>
  <c r="J97"/>
  <c i="2" r="P122"/>
  <c r="P121"/>
  <c i="1" r="AU96"/>
  <c i="4" r="BK128"/>
  <c r="J128"/>
  <c r="J100"/>
  <c r="R158"/>
  <c i="5" r="BK195"/>
  <c r="J195"/>
  <c r="J102"/>
  <c r="BK323"/>
  <c r="J323"/>
  <c r="J104"/>
  <c r="T323"/>
  <c r="P786"/>
  <c r="T975"/>
  <c r="BK1034"/>
  <c r="J1034"/>
  <c r="J120"/>
  <c r="BK1056"/>
  <c r="J1056"/>
  <c r="J122"/>
  <c i="7" r="P174"/>
  <c r="R219"/>
  <c r="T273"/>
  <c r="R388"/>
  <c r="R507"/>
  <c r="P578"/>
  <c i="8" r="BK126"/>
  <c r="J126"/>
  <c r="J100"/>
  <c r="T126"/>
  <c r="T125"/>
  <c r="T124"/>
  <c i="11" r="R157"/>
  <c i="17" r="P145"/>
  <c i="18" r="R118"/>
  <c r="R117"/>
  <c i="3" r="BK125"/>
  <c r="J125"/>
  <c r="J100"/>
  <c i="4" r="T128"/>
  <c r="T127"/>
  <c r="T126"/>
  <c r="BK158"/>
  <c r="J158"/>
  <c r="J102"/>
  <c i="5" r="BK162"/>
  <c r="J162"/>
  <c r="J101"/>
  <c r="T162"/>
  <c r="R323"/>
  <c i="6" r="P284"/>
  <c r="T321"/>
  <c i="7" r="R164"/>
  <c r="T219"/>
  <c r="P273"/>
  <c r="T347"/>
  <c r="BK375"/>
  <c r="J375"/>
  <c r="J112"/>
  <c r="R462"/>
  <c r="T542"/>
  <c i="8" r="P126"/>
  <c r="P125"/>
  <c r="P124"/>
  <c i="1" r="AU105"/>
  <c i="9" r="T124"/>
  <c r="T123"/>
  <c r="T122"/>
  <c i="10" r="R124"/>
  <c r="R123"/>
  <c r="R122"/>
  <c i="11" r="T157"/>
  <c i="12" r="BK132"/>
  <c r="J132"/>
  <c r="J99"/>
  <c r="R144"/>
  <c r="R139"/>
  <c r="R131"/>
  <c r="BK184"/>
  <c r="J184"/>
  <c r="J104"/>
  <c r="T206"/>
  <c r="T230"/>
  <c i="13" r="BK144"/>
  <c r="BK143"/>
  <c r="J143"/>
  <c r="J102"/>
  <c r="T168"/>
  <c r="T167"/>
  <c i="14" r="P139"/>
  <c i="15" r="BK147"/>
  <c r="J147"/>
  <c r="J102"/>
  <c r="BK198"/>
  <c r="BK191"/>
  <c r="J191"/>
  <c r="J105"/>
  <c r="BK213"/>
  <c r="J213"/>
  <c r="J108"/>
  <c i="16" r="T142"/>
  <c r="T141"/>
  <c i="17" r="BK145"/>
  <c r="J145"/>
  <c r="J104"/>
  <c i="18" r="T118"/>
  <c r="T117"/>
  <c i="13" r="BK141"/>
  <c r="J141"/>
  <c r="J101"/>
  <c i="12" r="BK228"/>
  <c r="J228"/>
  <c r="J108"/>
  <c i="14" r="BK130"/>
  <c r="J130"/>
  <c r="J101"/>
  <c i="16" r="BK164"/>
  <c r="J164"/>
  <c r="J104"/>
  <c r="BK139"/>
  <c r="J139"/>
  <c r="J101"/>
  <c i="5" r="BK525"/>
  <c r="J525"/>
  <c r="J107"/>
  <c i="6" r="BK135"/>
  <c r="J135"/>
  <c r="J101"/>
  <c i="8" r="BK153"/>
  <c r="J153"/>
  <c r="J102"/>
  <c i="3" r="BK123"/>
  <c r="J123"/>
  <c r="J99"/>
  <c i="17" r="BK130"/>
  <c r="J130"/>
  <c r="J100"/>
  <c i="15" r="BK133"/>
  <c r="J133"/>
  <c r="J100"/>
  <c r="BK189"/>
  <c r="J189"/>
  <c r="J104"/>
  <c i="17" r="BK152"/>
  <c r="J152"/>
  <c r="J105"/>
  <c i="7" r="BK143"/>
  <c r="J143"/>
  <c r="J100"/>
  <c i="4" r="BK168"/>
  <c r="J168"/>
  <c r="J103"/>
  <c i="8" r="BK151"/>
  <c r="J151"/>
  <c r="J101"/>
  <c i="14" r="BK128"/>
  <c r="J128"/>
  <c r="J100"/>
  <c i="18" r="E85"/>
  <c r="F92"/>
  <c i="17" r="BK133"/>
  <c r="J133"/>
  <c r="J101"/>
  <c i="18" r="BE127"/>
  <c r="BE131"/>
  <c r="BE122"/>
  <c r="BE123"/>
  <c r="BE134"/>
  <c r="BE119"/>
  <c r="J114"/>
  <c r="BE137"/>
  <c r="J89"/>
  <c r="BE143"/>
  <c r="BE148"/>
  <c r="BE125"/>
  <c r="BE145"/>
  <c r="BE129"/>
  <c r="BE140"/>
  <c i="17" r="BE141"/>
  <c r="BE148"/>
  <c r="BE147"/>
  <c r="BE150"/>
  <c r="BE143"/>
  <c r="BE142"/>
  <c r="BE149"/>
  <c r="E85"/>
  <c r="J125"/>
  <c r="F94"/>
  <c r="BE139"/>
  <c r="BE151"/>
  <c r="BE153"/>
  <c i="16" r="BK128"/>
  <c i="17" r="J91"/>
  <c r="BE135"/>
  <c r="BE136"/>
  <c r="BE137"/>
  <c r="BE146"/>
  <c r="BE158"/>
  <c r="BE156"/>
  <c r="BE131"/>
  <c i="15" r="BK132"/>
  <c r="BK131"/>
  <c r="J131"/>
  <c r="J198"/>
  <c r="J107"/>
  <c i="16" r="BE143"/>
  <c r="J94"/>
  <c r="BE157"/>
  <c r="BE140"/>
  <c r="BE146"/>
  <c r="J91"/>
  <c r="E115"/>
  <c r="F124"/>
  <c r="BE130"/>
  <c r="BE151"/>
  <c r="BE163"/>
  <c r="BE173"/>
  <c r="BE175"/>
  <c r="BE133"/>
  <c r="BE148"/>
  <c r="BE147"/>
  <c r="BE154"/>
  <c r="BE160"/>
  <c r="BE161"/>
  <c r="BE162"/>
  <c r="BE165"/>
  <c r="BE177"/>
  <c r="BE136"/>
  <c i="14" r="BK132"/>
  <c r="J132"/>
  <c r="J102"/>
  <c i="15" r="BE196"/>
  <c r="BE199"/>
  <c r="BE207"/>
  <c i="14" r="BK127"/>
  <c r="J127"/>
  <c r="J99"/>
  <c i="15" r="E85"/>
  <c r="J125"/>
  <c r="BE197"/>
  <c r="BE214"/>
  <c r="BE227"/>
  <c r="BE171"/>
  <c r="BE210"/>
  <c r="BE217"/>
  <c r="BE225"/>
  <c r="BE164"/>
  <c r="BE138"/>
  <c r="BE141"/>
  <c r="BE158"/>
  <c r="BE167"/>
  <c r="BE193"/>
  <c r="BE220"/>
  <c r="BE223"/>
  <c r="BE229"/>
  <c r="BE233"/>
  <c r="J94"/>
  <c r="F128"/>
  <c r="BE179"/>
  <c r="BE183"/>
  <c r="BE190"/>
  <c r="BE144"/>
  <c r="BE161"/>
  <c r="BE134"/>
  <c r="BE148"/>
  <c r="BE186"/>
  <c i="13" r="BK167"/>
  <c r="J167"/>
  <c r="J104"/>
  <c i="14" r="J123"/>
  <c r="BE138"/>
  <c r="E114"/>
  <c r="BE129"/>
  <c r="F94"/>
  <c r="BE131"/>
  <c i="13" r="J144"/>
  <c r="J103"/>
  <c i="14" r="J120"/>
  <c r="BE148"/>
  <c r="BE142"/>
  <c i="13" r="BK129"/>
  <c r="J129"/>
  <c r="J99"/>
  <c i="14" r="BE134"/>
  <c r="BE140"/>
  <c r="BE144"/>
  <c r="BE136"/>
  <c i="13" r="BE145"/>
  <c r="J94"/>
  <c r="J122"/>
  <c i="12" r="BK139"/>
  <c r="J139"/>
  <c r="J100"/>
  <c i="13" r="F125"/>
  <c r="E85"/>
  <c r="BE137"/>
  <c r="BE138"/>
  <c r="BE140"/>
  <c r="BE142"/>
  <c r="BE169"/>
  <c r="BE172"/>
  <c r="BE174"/>
  <c r="BE170"/>
  <c r="BE171"/>
  <c r="BE131"/>
  <c r="BE133"/>
  <c r="BE139"/>
  <c r="BE166"/>
  <c r="BE176"/>
  <c r="BE132"/>
  <c i="12" r="E119"/>
  <c r="BE133"/>
  <c r="J128"/>
  <c r="BE143"/>
  <c r="BE151"/>
  <c r="BE155"/>
  <c r="J91"/>
  <c r="BE148"/>
  <c r="BE156"/>
  <c i="11" r="BK127"/>
  <c r="BK126"/>
  <c r="J126"/>
  <c i="12" r="F94"/>
  <c r="BE162"/>
  <c r="BE146"/>
  <c r="BE165"/>
  <c r="BE181"/>
  <c r="BE183"/>
  <c r="BE194"/>
  <c r="BE200"/>
  <c r="BE205"/>
  <c r="BE163"/>
  <c r="BE166"/>
  <c r="BE179"/>
  <c r="BE180"/>
  <c r="BE158"/>
  <c r="BE160"/>
  <c r="BE175"/>
  <c r="BE176"/>
  <c r="BE142"/>
  <c r="BE149"/>
  <c r="BE152"/>
  <c r="BE161"/>
  <c r="BE167"/>
  <c r="BE173"/>
  <c r="BE178"/>
  <c r="BE186"/>
  <c r="BE187"/>
  <c r="BE188"/>
  <c r="BE190"/>
  <c r="BE191"/>
  <c r="BE192"/>
  <c r="BE193"/>
  <c r="BE196"/>
  <c r="BE198"/>
  <c r="BE201"/>
  <c r="BE204"/>
  <c r="BE208"/>
  <c r="BE164"/>
  <c r="BE168"/>
  <c r="BE189"/>
  <c r="BE197"/>
  <c r="BE199"/>
  <c r="BE202"/>
  <c r="BE203"/>
  <c r="BE207"/>
  <c r="BE212"/>
  <c r="BE214"/>
  <c r="BE236"/>
  <c r="BE141"/>
  <c r="BE150"/>
  <c r="BE154"/>
  <c r="BE174"/>
  <c r="BE182"/>
  <c r="BE185"/>
  <c r="BE209"/>
  <c r="BE210"/>
  <c r="BE211"/>
  <c r="BE218"/>
  <c r="BE220"/>
  <c r="BE229"/>
  <c r="BE231"/>
  <c r="BE233"/>
  <c r="BE135"/>
  <c r="BE137"/>
  <c r="BE145"/>
  <c r="BE157"/>
  <c r="BE213"/>
  <c r="BE215"/>
  <c r="BE219"/>
  <c r="BE223"/>
  <c r="BE232"/>
  <c r="BE234"/>
  <c r="BE235"/>
  <c r="BE140"/>
  <c r="BE147"/>
  <c r="BE159"/>
  <c r="BE172"/>
  <c r="BE216"/>
  <c r="BE221"/>
  <c r="BE222"/>
  <c r="BE224"/>
  <c r="BE225"/>
  <c r="BE226"/>
  <c r="BE227"/>
  <c r="BE237"/>
  <c r="BE238"/>
  <c i="11" r="F123"/>
  <c r="BE144"/>
  <c r="BE158"/>
  <c i="10" r="BK123"/>
  <c r="J123"/>
  <c r="J99"/>
  <c i="11" r="BE130"/>
  <c r="BE131"/>
  <c r="BE159"/>
  <c r="BE160"/>
  <c r="BE141"/>
  <c r="BE150"/>
  <c r="BE153"/>
  <c r="E85"/>
  <c r="J123"/>
  <c r="BE136"/>
  <c r="BE139"/>
  <c r="BE140"/>
  <c r="BE169"/>
  <c r="BE170"/>
  <c r="BE175"/>
  <c r="BE189"/>
  <c r="J91"/>
  <c r="BE129"/>
  <c r="BE132"/>
  <c r="BE156"/>
  <c r="BE162"/>
  <c r="BE171"/>
  <c r="BE134"/>
  <c r="BE135"/>
  <c r="BE164"/>
  <c r="BE174"/>
  <c r="BE177"/>
  <c r="BE178"/>
  <c r="BE179"/>
  <c r="BE182"/>
  <c r="BE184"/>
  <c r="BE187"/>
  <c r="BE190"/>
  <c r="BE137"/>
  <c r="BE163"/>
  <c r="BE167"/>
  <c r="BE176"/>
  <c r="BE183"/>
  <c r="BE186"/>
  <c r="BE142"/>
  <c r="BE143"/>
  <c r="BE165"/>
  <c r="BE168"/>
  <c r="BE188"/>
  <c r="BE147"/>
  <c r="BE161"/>
  <c r="BE166"/>
  <c r="BE172"/>
  <c r="BE173"/>
  <c r="BE181"/>
  <c r="BE185"/>
  <c r="BE191"/>
  <c i="10" r="J94"/>
  <c r="BE134"/>
  <c r="BE127"/>
  <c r="BE131"/>
  <c i="9" r="BK123"/>
  <c r="J123"/>
  <c r="J99"/>
  <c i="10" r="E110"/>
  <c r="J116"/>
  <c r="BE137"/>
  <c r="BE141"/>
  <c r="BE142"/>
  <c r="BE140"/>
  <c r="F119"/>
  <c r="BE125"/>
  <c r="BE126"/>
  <c r="BE128"/>
  <c i="9" r="BE125"/>
  <c i="8" r="BK125"/>
  <c r="BK124"/>
  <c r="J124"/>
  <c r="J98"/>
  <c i="9" r="E85"/>
  <c r="F94"/>
  <c r="J116"/>
  <c r="J119"/>
  <c r="BE136"/>
  <c r="BE141"/>
  <c r="BE144"/>
  <c r="BE153"/>
  <c r="BE155"/>
  <c r="BE163"/>
  <c r="BE164"/>
  <c r="BE134"/>
  <c r="BE135"/>
  <c r="BE147"/>
  <c r="BE160"/>
  <c r="BE162"/>
  <c r="BE129"/>
  <c r="BE133"/>
  <c r="BE137"/>
  <c r="BE139"/>
  <c r="BE140"/>
  <c r="BE145"/>
  <c r="BE146"/>
  <c r="BE156"/>
  <c r="BE126"/>
  <c r="BE132"/>
  <c r="BE138"/>
  <c r="BE142"/>
  <c r="BE143"/>
  <c r="BE150"/>
  <c r="BE154"/>
  <c r="BE157"/>
  <c r="BE158"/>
  <c r="BE159"/>
  <c r="BE161"/>
  <c i="8" r="F121"/>
  <c r="BE146"/>
  <c r="E112"/>
  <c r="BE142"/>
  <c i="7" r="BK142"/>
  <c r="J142"/>
  <c r="J99"/>
  <c i="8" r="BE135"/>
  <c r="BE140"/>
  <c r="J94"/>
  <c r="BE141"/>
  <c r="BE133"/>
  <c r="BE137"/>
  <c i="7" r="BK163"/>
  <c r="J163"/>
  <c r="J102"/>
  <c i="8" r="BE130"/>
  <c r="BE149"/>
  <c r="BE143"/>
  <c r="BE145"/>
  <c r="BE148"/>
  <c r="BE150"/>
  <c r="J91"/>
  <c r="BE127"/>
  <c r="BE134"/>
  <c r="BE136"/>
  <c r="BE144"/>
  <c r="BE152"/>
  <c r="BE154"/>
  <c r="BE147"/>
  <c i="6" r="BK129"/>
  <c r="J129"/>
  <c r="J99"/>
  <c i="7" r="E85"/>
  <c r="BE175"/>
  <c r="BE181"/>
  <c r="BE182"/>
  <c r="BE186"/>
  <c r="BE189"/>
  <c r="BE205"/>
  <c r="BE234"/>
  <c r="BE250"/>
  <c r="BE301"/>
  <c r="BE309"/>
  <c r="BE319"/>
  <c r="BE335"/>
  <c r="BE365"/>
  <c r="BE409"/>
  <c r="BE433"/>
  <c r="BE491"/>
  <c r="BE505"/>
  <c r="BE514"/>
  <c r="BE518"/>
  <c r="BE520"/>
  <c r="BE522"/>
  <c r="BE565"/>
  <c r="BE576"/>
  <c r="BE579"/>
  <c r="BE583"/>
  <c r="BE587"/>
  <c r="BE589"/>
  <c r="BE153"/>
  <c r="BE159"/>
  <c r="BE165"/>
  <c r="BE177"/>
  <c r="BE191"/>
  <c r="BE201"/>
  <c r="BE211"/>
  <c r="BE254"/>
  <c r="BE256"/>
  <c r="BE274"/>
  <c r="BE331"/>
  <c r="BE357"/>
  <c r="BE447"/>
  <c r="BE456"/>
  <c r="BE467"/>
  <c r="BE499"/>
  <c r="BE343"/>
  <c r="BE369"/>
  <c r="BE397"/>
  <c r="BE449"/>
  <c r="BE463"/>
  <c r="BE483"/>
  <c r="BE501"/>
  <c r="BE503"/>
  <c r="BE567"/>
  <c r="J135"/>
  <c r="BE144"/>
  <c r="BE147"/>
  <c r="BE161"/>
  <c r="BE167"/>
  <c r="BE193"/>
  <c r="BE203"/>
  <c r="BE230"/>
  <c r="BE252"/>
  <c r="BE307"/>
  <c r="BE337"/>
  <c r="BE435"/>
  <c r="BE441"/>
  <c r="BE477"/>
  <c r="BE481"/>
  <c r="BE555"/>
  <c r="BE574"/>
  <c r="BE171"/>
  <c r="BE172"/>
  <c r="BE195"/>
  <c r="BE242"/>
  <c r="BE271"/>
  <c r="BE290"/>
  <c r="BE294"/>
  <c r="BE299"/>
  <c r="BE305"/>
  <c r="BE360"/>
  <c r="BE380"/>
  <c r="BE403"/>
  <c r="BE479"/>
  <c r="BE495"/>
  <c r="BE497"/>
  <c r="BE524"/>
  <c r="BE526"/>
  <c r="BE549"/>
  <c r="BE569"/>
  <c r="BE591"/>
  <c r="BE595"/>
  <c r="BE599"/>
  <c r="J94"/>
  <c r="BE157"/>
  <c r="BE215"/>
  <c r="BE246"/>
  <c r="BE248"/>
  <c r="BE260"/>
  <c r="BE280"/>
  <c r="BE288"/>
  <c r="BE315"/>
  <c r="BE359"/>
  <c r="BE371"/>
  <c r="BE373"/>
  <c r="BE386"/>
  <c r="BE411"/>
  <c r="BE413"/>
  <c r="BE419"/>
  <c r="BE427"/>
  <c r="BE469"/>
  <c r="BE487"/>
  <c r="BE512"/>
  <c r="BE516"/>
  <c r="BE532"/>
  <c r="BE538"/>
  <c r="BE543"/>
  <c r="BE559"/>
  <c r="BE563"/>
  <c r="BE169"/>
  <c r="BE286"/>
  <c r="BE311"/>
  <c r="BE313"/>
  <c r="BE323"/>
  <c r="BE325"/>
  <c r="BE345"/>
  <c r="BE348"/>
  <c r="BE352"/>
  <c r="BE384"/>
  <c r="BE395"/>
  <c r="BE439"/>
  <c r="BE454"/>
  <c r="BE534"/>
  <c r="BE151"/>
  <c r="BE209"/>
  <c r="BE240"/>
  <c r="BE350"/>
  <c r="BE417"/>
  <c r="BE443"/>
  <c r="BE458"/>
  <c r="BE530"/>
  <c r="BE553"/>
  <c r="F94"/>
  <c r="BE197"/>
  <c r="BE220"/>
  <c r="BE222"/>
  <c r="BE226"/>
  <c r="BE228"/>
  <c r="BE267"/>
  <c r="BE278"/>
  <c r="BE284"/>
  <c r="BE327"/>
  <c r="BE329"/>
  <c r="BE401"/>
  <c r="BE415"/>
  <c r="BE431"/>
  <c r="BE460"/>
  <c r="BE475"/>
  <c r="BE508"/>
  <c r="BE510"/>
  <c r="BE572"/>
  <c i="6" r="BK137"/>
  <c r="J137"/>
  <c r="J102"/>
  <c i="7" r="BE149"/>
  <c r="BE155"/>
  <c r="BE179"/>
  <c r="BE207"/>
  <c r="BE224"/>
  <c r="BE232"/>
  <c r="BE262"/>
  <c r="BE265"/>
  <c r="BE269"/>
  <c r="BE296"/>
  <c r="BE354"/>
  <c r="BE355"/>
  <c r="BE376"/>
  <c r="BE382"/>
  <c r="BE421"/>
  <c r="BE429"/>
  <c r="BE465"/>
  <c r="BE489"/>
  <c r="BE536"/>
  <c r="BE545"/>
  <c r="BE547"/>
  <c r="BE551"/>
  <c r="BE557"/>
  <c r="BE184"/>
  <c r="BE217"/>
  <c r="BE236"/>
  <c r="BE238"/>
  <c r="BE276"/>
  <c r="BE303"/>
  <c r="BE317"/>
  <c r="BE333"/>
  <c r="BE341"/>
  <c r="BE393"/>
  <c r="BE399"/>
  <c r="BE407"/>
  <c r="BE423"/>
  <c r="BE425"/>
  <c r="BE437"/>
  <c r="BE452"/>
  <c r="BE473"/>
  <c r="BE540"/>
  <c r="BE199"/>
  <c r="BE213"/>
  <c r="BE244"/>
  <c r="BE258"/>
  <c r="BE282"/>
  <c r="BE292"/>
  <c r="BE321"/>
  <c r="BE339"/>
  <c r="BE363"/>
  <c r="BE367"/>
  <c r="BE378"/>
  <c r="BE389"/>
  <c r="BE391"/>
  <c r="BE405"/>
  <c r="BE445"/>
  <c r="BE471"/>
  <c r="BE485"/>
  <c r="BE493"/>
  <c r="BE528"/>
  <c r="BE561"/>
  <c r="BE581"/>
  <c r="BE585"/>
  <c r="BE593"/>
  <c r="BE597"/>
  <c r="BE601"/>
  <c i="6" r="E116"/>
  <c r="BE153"/>
  <c r="BE158"/>
  <c r="BE169"/>
  <c r="BE188"/>
  <c r="BE199"/>
  <c r="BE206"/>
  <c r="BE210"/>
  <c r="BE214"/>
  <c r="BE218"/>
  <c r="BE219"/>
  <c r="BE227"/>
  <c r="BE232"/>
  <c r="BE237"/>
  <c r="BE250"/>
  <c r="BE283"/>
  <c r="BE293"/>
  <c r="BE294"/>
  <c r="BE295"/>
  <c r="BE309"/>
  <c r="BE315"/>
  <c r="J125"/>
  <c r="BE184"/>
  <c r="BE194"/>
  <c r="BE205"/>
  <c r="BE213"/>
  <c r="BE233"/>
  <c r="BE255"/>
  <c r="BE268"/>
  <c r="BE290"/>
  <c r="BE328"/>
  <c r="BE220"/>
  <c r="BE221"/>
  <c r="BE253"/>
  <c r="BE270"/>
  <c r="BE324"/>
  <c i="5" r="BK146"/>
  <c r="J146"/>
  <c r="J99"/>
  <c i="6" r="F125"/>
  <c r="BE136"/>
  <c r="BE166"/>
  <c r="BE198"/>
  <c r="BE216"/>
  <c r="BE226"/>
  <c r="BE234"/>
  <c r="BE244"/>
  <c r="BE245"/>
  <c r="BE246"/>
  <c r="BE247"/>
  <c r="BE248"/>
  <c r="BE254"/>
  <c r="BE308"/>
  <c r="BE318"/>
  <c r="BE320"/>
  <c r="BE332"/>
  <c r="BE339"/>
  <c r="BE341"/>
  <c r="BE342"/>
  <c i="5" r="BK527"/>
  <c r="J527"/>
  <c r="J108"/>
  <c i="6" r="BE144"/>
  <c r="BE190"/>
  <c r="BE191"/>
  <c r="BE204"/>
  <c r="BE215"/>
  <c r="BE238"/>
  <c r="BE239"/>
  <c r="BE251"/>
  <c r="BE257"/>
  <c r="BE273"/>
  <c r="BE289"/>
  <c r="BE299"/>
  <c r="BE317"/>
  <c r="BE326"/>
  <c r="BE330"/>
  <c r="BE335"/>
  <c r="BE143"/>
  <c r="BE180"/>
  <c r="BE189"/>
  <c r="BE211"/>
  <c r="BE252"/>
  <c r="BE260"/>
  <c r="BE269"/>
  <c r="BE271"/>
  <c r="BE298"/>
  <c r="BE303"/>
  <c r="BE312"/>
  <c r="BE314"/>
  <c r="BE183"/>
  <c r="BE196"/>
  <c r="BE200"/>
  <c r="BE209"/>
  <c r="BE212"/>
  <c r="BE217"/>
  <c r="BE222"/>
  <c r="BE231"/>
  <c r="BE262"/>
  <c r="BE272"/>
  <c r="BE282"/>
  <c r="BE285"/>
  <c r="BE134"/>
  <c r="BE179"/>
  <c r="BE185"/>
  <c r="BE186"/>
  <c r="BE202"/>
  <c r="BE203"/>
  <c r="BE208"/>
  <c r="BE249"/>
  <c r="BE263"/>
  <c r="BE267"/>
  <c r="BE278"/>
  <c r="BE281"/>
  <c r="BE300"/>
  <c r="BE306"/>
  <c r="BE311"/>
  <c r="BE313"/>
  <c r="BE316"/>
  <c r="BE132"/>
  <c r="BE133"/>
  <c r="BE139"/>
  <c r="BE154"/>
  <c r="BE175"/>
  <c r="BE178"/>
  <c r="BE187"/>
  <c r="BE193"/>
  <c r="BE195"/>
  <c r="J122"/>
  <c r="BE147"/>
  <c r="BE148"/>
  <c r="BE149"/>
  <c r="BE192"/>
  <c r="BE201"/>
  <c r="BE207"/>
  <c r="BE259"/>
  <c r="BE261"/>
  <c r="BE131"/>
  <c r="BE140"/>
  <c r="BE197"/>
  <c r="BE243"/>
  <c r="BE256"/>
  <c r="BE258"/>
  <c r="BE277"/>
  <c r="BE286"/>
  <c r="BE301"/>
  <c r="BE319"/>
  <c r="BE322"/>
  <c i="5" r="E85"/>
  <c r="J142"/>
  <c r="BE172"/>
  <c r="BE178"/>
  <c r="BE196"/>
  <c r="BE213"/>
  <c r="BE215"/>
  <c r="BE250"/>
  <c r="BE251"/>
  <c r="BE262"/>
  <c r="BE271"/>
  <c r="BE301"/>
  <c r="BE354"/>
  <c r="BE355"/>
  <c r="BE414"/>
  <c r="BE420"/>
  <c r="BE458"/>
  <c r="BE582"/>
  <c r="BE588"/>
  <c r="BE626"/>
  <c r="BE681"/>
  <c r="BE684"/>
  <c r="BE746"/>
  <c r="BE747"/>
  <c r="BE768"/>
  <c r="BE791"/>
  <c r="BE873"/>
  <c r="BE902"/>
  <c r="BE919"/>
  <c r="BE967"/>
  <c r="BE1003"/>
  <c r="BE1012"/>
  <c r="BE1091"/>
  <c r="BE148"/>
  <c r="BE155"/>
  <c r="BE239"/>
  <c r="BE254"/>
  <c r="BE326"/>
  <c r="BE351"/>
  <c r="BE379"/>
  <c r="BE389"/>
  <c r="BE392"/>
  <c r="BE396"/>
  <c r="BE438"/>
  <c r="BE441"/>
  <c r="BE464"/>
  <c r="BE469"/>
  <c r="BE494"/>
  <c r="BE509"/>
  <c r="BE510"/>
  <c r="BE634"/>
  <c r="BE651"/>
  <c r="BE661"/>
  <c r="BE682"/>
  <c r="BE703"/>
  <c r="BE705"/>
  <c r="BE735"/>
  <c r="BE775"/>
  <c r="BE828"/>
  <c r="BE841"/>
  <c r="BE855"/>
  <c r="BE885"/>
  <c r="BE911"/>
  <c r="BE916"/>
  <c r="BE925"/>
  <c r="BE991"/>
  <c r="BE1015"/>
  <c r="BE1029"/>
  <c r="BE1039"/>
  <c r="BE1042"/>
  <c r="BE1044"/>
  <c r="BE1062"/>
  <c r="BE1084"/>
  <c r="BE1095"/>
  <c r="BE1103"/>
  <c r="BE1107"/>
  <c r="BE1111"/>
  <c r="BE1113"/>
  <c r="BE181"/>
  <c r="BE199"/>
  <c r="BE277"/>
  <c r="BE281"/>
  <c r="BE324"/>
  <c r="BE360"/>
  <c r="BE368"/>
  <c r="BE371"/>
  <c r="BE426"/>
  <c r="BE452"/>
  <c r="BE514"/>
  <c r="BE521"/>
  <c r="BE529"/>
  <c r="BE535"/>
  <c r="BE544"/>
  <c r="BE566"/>
  <c r="BE568"/>
  <c r="BE576"/>
  <c r="BE577"/>
  <c r="BE592"/>
  <c r="BE604"/>
  <c r="BE647"/>
  <c r="BE652"/>
  <c r="BE664"/>
  <c r="BE672"/>
  <c r="BE697"/>
  <c r="BE719"/>
  <c r="BE798"/>
  <c r="BE822"/>
  <c r="BE838"/>
  <c r="BE844"/>
  <c r="BE846"/>
  <c r="BE853"/>
  <c r="BE869"/>
  <c r="BE895"/>
  <c r="BE928"/>
  <c r="BE947"/>
  <c r="BE956"/>
  <c r="BE1033"/>
  <c r="BE1035"/>
  <c r="BE1066"/>
  <c r="BE1089"/>
  <c r="BE161"/>
  <c r="BE166"/>
  <c r="BE175"/>
  <c r="BE191"/>
  <c r="BE227"/>
  <c r="BE233"/>
  <c r="BE272"/>
  <c r="BE273"/>
  <c r="BE307"/>
  <c r="BE316"/>
  <c r="BE319"/>
  <c r="BE325"/>
  <c r="BE331"/>
  <c r="BE348"/>
  <c r="BE356"/>
  <c r="BE524"/>
  <c r="BE532"/>
  <c r="BE560"/>
  <c r="BE575"/>
  <c r="BE598"/>
  <c r="BE655"/>
  <c r="BE667"/>
  <c r="BE730"/>
  <c r="BE736"/>
  <c r="BE754"/>
  <c r="BE779"/>
  <c r="BE790"/>
  <c r="BE860"/>
  <c r="BE880"/>
  <c r="BE883"/>
  <c r="BE899"/>
  <c r="BE901"/>
  <c r="BE938"/>
  <c r="BE976"/>
  <c r="BE988"/>
  <c r="BE994"/>
  <c r="BE1000"/>
  <c r="BE1020"/>
  <c r="BE1026"/>
  <c r="BE1053"/>
  <c r="BE1054"/>
  <c r="BE1055"/>
  <c r="BE1068"/>
  <c r="BE1071"/>
  <c r="BE1085"/>
  <c r="BE1099"/>
  <c r="BE1101"/>
  <c r="BE182"/>
  <c r="BE185"/>
  <c r="BE188"/>
  <c r="BE194"/>
  <c r="BE206"/>
  <c r="BE212"/>
  <c r="BE214"/>
  <c r="BE258"/>
  <c r="BE283"/>
  <c r="BE315"/>
  <c r="BE397"/>
  <c r="BE417"/>
  <c r="BE444"/>
  <c r="BE475"/>
  <c r="BE486"/>
  <c r="BE505"/>
  <c r="BE583"/>
  <c r="BE584"/>
  <c r="BE587"/>
  <c r="BE608"/>
  <c r="BE658"/>
  <c r="BE670"/>
  <c r="BE687"/>
  <c r="BE725"/>
  <c r="BE728"/>
  <c r="BE752"/>
  <c r="BE795"/>
  <c r="BE825"/>
  <c r="BE850"/>
  <c r="BE859"/>
  <c r="BE888"/>
  <c r="BE894"/>
  <c r="BE914"/>
  <c r="BE941"/>
  <c r="BE957"/>
  <c r="BE969"/>
  <c r="BE977"/>
  <c r="BE1087"/>
  <c r="BE149"/>
  <c r="BE230"/>
  <c r="BE340"/>
  <c r="BE363"/>
  <c r="BE405"/>
  <c r="BE421"/>
  <c r="BE432"/>
  <c r="BE501"/>
  <c r="BE502"/>
  <c r="BE574"/>
  <c r="BE619"/>
  <c r="BE648"/>
  <c r="BE680"/>
  <c r="BE690"/>
  <c r="BE709"/>
  <c r="BE732"/>
  <c r="BE758"/>
  <c r="BE765"/>
  <c r="BE878"/>
  <c r="BE898"/>
  <c r="BE909"/>
  <c r="BE922"/>
  <c r="BE963"/>
  <c r="BE964"/>
  <c r="BE968"/>
  <c r="BE997"/>
  <c r="BE1006"/>
  <c r="BE1009"/>
  <c r="BE1018"/>
  <c r="BE1023"/>
  <c r="BE1030"/>
  <c r="BE1052"/>
  <c r="BE1057"/>
  <c r="BE1058"/>
  <c r="BE1063"/>
  <c r="BE169"/>
  <c r="BE203"/>
  <c r="BE308"/>
  <c r="BE309"/>
  <c r="BE344"/>
  <c r="BE375"/>
  <c r="BE378"/>
  <c r="BE400"/>
  <c r="BE406"/>
  <c r="BE423"/>
  <c r="BE424"/>
  <c r="BE425"/>
  <c r="BE435"/>
  <c r="BE500"/>
  <c r="BE526"/>
  <c r="BE538"/>
  <c r="BE541"/>
  <c r="BE563"/>
  <c r="BE571"/>
  <c r="BE700"/>
  <c r="BE704"/>
  <c r="BE722"/>
  <c r="BE742"/>
  <c r="BE759"/>
  <c r="BE774"/>
  <c r="BE808"/>
  <c r="BE818"/>
  <c r="BE849"/>
  <c r="BE852"/>
  <c r="BE857"/>
  <c r="BE879"/>
  <c r="BE903"/>
  <c r="BE923"/>
  <c r="BE932"/>
  <c r="BE935"/>
  <c r="BE944"/>
  <c r="BE950"/>
  <c r="BE974"/>
  <c r="BE985"/>
  <c r="J139"/>
  <c r="BE288"/>
  <c r="BE337"/>
  <c r="BE357"/>
  <c r="BE429"/>
  <c r="BE453"/>
  <c r="BE454"/>
  <c r="BE478"/>
  <c r="BE511"/>
  <c r="BE591"/>
  <c r="BE671"/>
  <c r="BE694"/>
  <c r="BE716"/>
  <c r="BE748"/>
  <c r="BE755"/>
  <c r="BE789"/>
  <c r="BE815"/>
  <c r="BE882"/>
  <c r="BE900"/>
  <c r="BE907"/>
  <c r="BE973"/>
  <c r="BE981"/>
  <c r="BE245"/>
  <c r="BE282"/>
  <c r="BE294"/>
  <c r="BE386"/>
  <c r="BE393"/>
  <c r="BE518"/>
  <c r="BE546"/>
  <c r="BE549"/>
  <c r="BE552"/>
  <c r="BE555"/>
  <c r="BE558"/>
  <c r="BE581"/>
  <c r="BE644"/>
  <c r="BE739"/>
  <c r="BE753"/>
  <c r="BE762"/>
  <c r="BE847"/>
  <c r="BE863"/>
  <c r="BE866"/>
  <c r="BE876"/>
  <c r="BE881"/>
  <c r="BE908"/>
  <c r="BE921"/>
  <c r="BE924"/>
  <c r="BE958"/>
  <c r="BE960"/>
  <c r="BE982"/>
  <c r="BE1036"/>
  <c r="BE1051"/>
  <c r="BE276"/>
  <c r="BE322"/>
  <c r="BE327"/>
  <c r="BE334"/>
  <c r="BE372"/>
  <c r="BE422"/>
  <c r="BE428"/>
  <c r="BE449"/>
  <c r="BE601"/>
  <c r="BE729"/>
  <c r="BE743"/>
  <c r="BE782"/>
  <c r="BE785"/>
  <c r="BE787"/>
  <c r="BE788"/>
  <c r="BE221"/>
  <c r="BE341"/>
  <c r="BE411"/>
  <c r="BE445"/>
  <c r="BE472"/>
  <c r="BE490"/>
  <c r="BE578"/>
  <c r="BE595"/>
  <c r="BE614"/>
  <c r="BE713"/>
  <c r="BE749"/>
  <c r="BE771"/>
  <c r="BE891"/>
  <c r="BE920"/>
  <c r="BE953"/>
  <c r="F94"/>
  <c r="BE158"/>
  <c r="BE163"/>
  <c r="BE218"/>
  <c r="BE224"/>
  <c r="BE266"/>
  <c r="BE300"/>
  <c r="BE757"/>
  <c r="BE776"/>
  <c r="BE800"/>
  <c r="BE858"/>
  <c r="BE877"/>
  <c r="BE884"/>
  <c r="BE915"/>
  <c i="4" r="J91"/>
  <c r="J94"/>
  <c r="BE130"/>
  <c r="BE159"/>
  <c r="E114"/>
  <c r="F123"/>
  <c r="BE129"/>
  <c r="BE142"/>
  <c r="BE150"/>
  <c r="BE169"/>
  <c i="3" r="BK122"/>
  <c r="J122"/>
  <c r="J98"/>
  <c i="4" r="BE134"/>
  <c r="BE139"/>
  <c r="BE141"/>
  <c r="BE147"/>
  <c r="BE148"/>
  <c r="BE162"/>
  <c r="BE171"/>
  <c r="BE175"/>
  <c r="BE135"/>
  <c r="BE144"/>
  <c r="BE149"/>
  <c r="BE165"/>
  <c r="BE131"/>
  <c r="BE146"/>
  <c r="BE173"/>
  <c r="BE177"/>
  <c i="3" r="E85"/>
  <c r="J94"/>
  <c r="F119"/>
  <c r="BE129"/>
  <c r="J116"/>
  <c r="BE130"/>
  <c i="2" r="BK121"/>
  <c r="J121"/>
  <c r="J98"/>
  <c i="3" r="BE126"/>
  <c r="BE132"/>
  <c r="BE131"/>
  <c r="BE124"/>
  <c r="BE127"/>
  <c r="BE128"/>
  <c i="2" r="J94"/>
  <c r="J91"/>
  <c r="E109"/>
  <c r="BE127"/>
  <c r="BE139"/>
  <c r="BE143"/>
  <c r="BE155"/>
  <c r="BE161"/>
  <c r="BE165"/>
  <c r="BE170"/>
  <c r="BE178"/>
  <c r="BE182"/>
  <c r="F94"/>
  <c r="BE135"/>
  <c r="BE147"/>
  <c r="BE151"/>
  <c r="BE159"/>
  <c r="BE166"/>
  <c r="BE174"/>
  <c r="BE123"/>
  <c r="BE131"/>
  <c i="1" r="BA96"/>
  <c i="5" r="J36"/>
  <c i="1" r="AW102"/>
  <c i="10" r="F39"/>
  <c i="1" r="BD107"/>
  <c i="12" r="F39"/>
  <c i="1" r="BD109"/>
  <c i="14" r="F39"/>
  <c i="1" r="BD111"/>
  <c i="16" r="F37"/>
  <c i="1" r="BB113"/>
  <c i="17" r="F37"/>
  <c i="1" r="BB114"/>
  <c i="2" r="F38"/>
  <c i="1" r="BC96"/>
  <c r="BC95"/>
  <c r="AY95"/>
  <c i="6" r="J36"/>
  <c i="1" r="AW103"/>
  <c i="7" r="F39"/>
  <c i="1" r="BD104"/>
  <c i="13" r="F39"/>
  <c i="1" r="BD110"/>
  <c i="4" r="J36"/>
  <c i="1" r="AW100"/>
  <c i="6" r="F36"/>
  <c i="1" r="BA103"/>
  <c i="7" r="J36"/>
  <c i="1" r="AW104"/>
  <c i="8" r="F36"/>
  <c i="1" r="BA105"/>
  <c i="9" r="F38"/>
  <c i="1" r="BC106"/>
  <c i="11" r="F36"/>
  <c i="1" r="BA108"/>
  <c i="12" r="F37"/>
  <c i="1" r="BB109"/>
  <c i="15" r="J36"/>
  <c i="1" r="AW112"/>
  <c i="17" r="F39"/>
  <c i="1" r="BD114"/>
  <c i="3" r="F36"/>
  <c i="1" r="BA98"/>
  <c r="BA97"/>
  <c r="AW97"/>
  <c i="4" r="F38"/>
  <c i="1" r="BC100"/>
  <c r="BC99"/>
  <c r="AY99"/>
  <c i="5" r="F39"/>
  <c i="1" r="BD102"/>
  <c i="9" r="F36"/>
  <c i="1" r="BA106"/>
  <c i="11" r="F39"/>
  <c i="1" r="BD108"/>
  <c i="13" r="F37"/>
  <c i="1" r="BB110"/>
  <c i="14" r="F37"/>
  <c i="1" r="BB111"/>
  <c i="16" r="F36"/>
  <c i="1" r="BA113"/>
  <c i="15" r="J32"/>
  <c i="18" r="F37"/>
  <c i="1" r="BD115"/>
  <c i="3" r="F38"/>
  <c i="1" r="BC98"/>
  <c r="BC97"/>
  <c r="AY97"/>
  <c i="4" r="F37"/>
  <c i="1" r="BB100"/>
  <c r="BB99"/>
  <c r="AX99"/>
  <c i="5" r="F37"/>
  <c i="1" r="BB102"/>
  <c i="9" r="F37"/>
  <c i="1" r="BB106"/>
  <c i="10" r="J36"/>
  <c i="1" r="AW107"/>
  <c i="12" r="F36"/>
  <c i="1" r="BA109"/>
  <c i="15" r="F39"/>
  <c i="1" r="BD112"/>
  <c i="18" r="J34"/>
  <c i="1" r="AW115"/>
  <c i="2" r="F37"/>
  <c i="1" r="BB96"/>
  <c r="BB95"/>
  <c r="AX95"/>
  <c i="6" r="F37"/>
  <c i="1" r="BB103"/>
  <c i="7" r="F36"/>
  <c i="1" r="BA104"/>
  <c i="8" r="F37"/>
  <c i="1" r="BB105"/>
  <c i="9" r="J36"/>
  <c i="1" r="AW106"/>
  <c i="11" r="F37"/>
  <c i="1" r="BB108"/>
  <c i="11" r="J32"/>
  <c i="13" r="F36"/>
  <c i="1" r="BA110"/>
  <c i="14" r="F38"/>
  <c i="1" r="BC111"/>
  <c i="16" r="J36"/>
  <c i="1" r="AW113"/>
  <c i="17" r="F38"/>
  <c i="1" r="BC114"/>
  <c i="3" r="F39"/>
  <c i="1" r="BD98"/>
  <c r="BD97"/>
  <c i="4" r="F36"/>
  <c i="1" r="BA100"/>
  <c r="BA99"/>
  <c r="AW99"/>
  <c i="6" r="F38"/>
  <c i="1" r="BC103"/>
  <c i="7" r="F38"/>
  <c i="1" r="BC104"/>
  <c i="8" r="J36"/>
  <c i="1" r="AW105"/>
  <c i="9" r="F39"/>
  <c i="1" r="BD106"/>
  <c i="10" r="F38"/>
  <c i="1" r="BC107"/>
  <c i="11" r="J36"/>
  <c i="1" r="AW108"/>
  <c i="13" r="J36"/>
  <c i="1" r="AW110"/>
  <c i="14" r="J36"/>
  <c i="1" r="AW111"/>
  <c i="16" r="F38"/>
  <c i="1" r="BC113"/>
  <c i="16" r="F39"/>
  <c i="1" r="BD113"/>
  <c i="18" r="F36"/>
  <c i="1" r="BC115"/>
  <c r="AS94"/>
  <c i="3" r="F37"/>
  <c i="1" r="BB98"/>
  <c r="BB97"/>
  <c r="AX97"/>
  <c i="4" r="F39"/>
  <c i="1" r="BD100"/>
  <c r="BD99"/>
  <c i="5" r="F38"/>
  <c i="1" r="BC102"/>
  <c i="10" r="F36"/>
  <c i="1" r="BA107"/>
  <c i="11" r="F38"/>
  <c i="1" r="BC108"/>
  <c i="13" r="F38"/>
  <c i="1" r="BC110"/>
  <c i="14" r="F36"/>
  <c i="1" r="BA111"/>
  <c i="15" r="F36"/>
  <c i="1" r="BA112"/>
  <c i="17" r="F36"/>
  <c i="1" r="BA114"/>
  <c r="AU95"/>
  <c i="18" r="F35"/>
  <c i="1" r="BB115"/>
  <c i="2" r="F39"/>
  <c i="1" r="BD96"/>
  <c r="BD95"/>
  <c i="6" r="F39"/>
  <c i="1" r="BD103"/>
  <c i="7" r="F37"/>
  <c i="1" r="BB104"/>
  <c i="8" r="F39"/>
  <c i="1" r="BD105"/>
  <c i="8" r="F38"/>
  <c i="1" r="BC105"/>
  <c i="12" r="F38"/>
  <c i="1" r="BC109"/>
  <c i="15" r="F37"/>
  <c i="1" r="BB112"/>
  <c i="17" r="J36"/>
  <c i="1" r="AW114"/>
  <c i="2" r="J36"/>
  <c i="1" r="AW96"/>
  <c i="3" r="J36"/>
  <c i="1" r="AW98"/>
  <c i="5" r="F36"/>
  <c i="1" r="BA102"/>
  <c i="12" r="J36"/>
  <c i="1" r="AW109"/>
  <c i="15" r="F38"/>
  <c i="1" r="BC112"/>
  <c i="18" r="F34"/>
  <c i="1" r="BA115"/>
  <c r="BA95"/>
  <c r="AU97"/>
  <c i="17" l="1" r="P128"/>
  <c i="1" r="AU114"/>
  <c i="16" r="BK127"/>
  <c r="J127"/>
  <c r="J98"/>
  <c i="17" r="T128"/>
  <c i="15" r="T191"/>
  <c r="T131"/>
  <c i="6" r="T128"/>
  <c i="5" r="T527"/>
  <c i="12" r="P139"/>
  <c r="P131"/>
  <c i="1" r="AU109"/>
  <c i="15" r="P132"/>
  <c i="13" r="P128"/>
  <c i="1" r="AU110"/>
  <c i="7" r="P163"/>
  <c r="P141"/>
  <c i="1" r="AU104"/>
  <c i="4" r="R127"/>
  <c r="R126"/>
  <c i="6" r="P137"/>
  <c r="P128"/>
  <c i="1" r="AU103"/>
  <c i="5" r="T146"/>
  <c r="T145"/>
  <c i="14" r="P126"/>
  <c i="1" r="AU111"/>
  <c i="15" r="R132"/>
  <c r="R131"/>
  <c i="5" r="R527"/>
  <c i="16" r="R127"/>
  <c i="13" r="T128"/>
  <c i="11" r="T127"/>
  <c r="T126"/>
  <c i="6" r="R137"/>
  <c r="R128"/>
  <c i="11" r="P127"/>
  <c r="P126"/>
  <c i="1" r="AU108"/>
  <c i="5" r="P527"/>
  <c i="7" r="T163"/>
  <c r="T141"/>
  <c i="4" r="P127"/>
  <c r="P126"/>
  <c i="1" r="AU100"/>
  <c i="13" r="R128"/>
  <c i="7" r="R163"/>
  <c r="R141"/>
  <c i="16" r="T127"/>
  <c r="P127"/>
  <c i="1" r="AU113"/>
  <c i="12" r="T139"/>
  <c r="T131"/>
  <c i="5" r="P146"/>
  <c r="P145"/>
  <c i="1" r="AU102"/>
  <c i="15" r="P191"/>
  <c i="11" r="R127"/>
  <c r="R126"/>
  <c i="5" r="R146"/>
  <c r="R145"/>
  <c i="16" r="J142"/>
  <c r="J103"/>
  <c i="17" r="BK129"/>
  <c r="J129"/>
  <c r="J99"/>
  <c i="4" r="BK127"/>
  <c r="BK126"/>
  <c r="J126"/>
  <c r="J98"/>
  <c i="18" r="BK117"/>
  <c r="J117"/>
  <c r="J96"/>
  <c i="17" r="BK128"/>
  <c r="J128"/>
  <c r="J98"/>
  <c i="16" r="J128"/>
  <c r="J99"/>
  <c i="1" r="AG112"/>
  <c i="15" r="J132"/>
  <c r="J99"/>
  <c r="J98"/>
  <c i="14" r="BK126"/>
  <c r="J126"/>
  <c i="13" r="BK128"/>
  <c r="J128"/>
  <c r="J98"/>
  <c i="12" r="BK131"/>
  <c r="J131"/>
  <c i="1" r="AG108"/>
  <c i="11" r="J98"/>
  <c r="J127"/>
  <c r="J99"/>
  <c i="10" r="BK122"/>
  <c r="J122"/>
  <c i="9" r="BK122"/>
  <c r="J122"/>
  <c r="J98"/>
  <c i="8" r="J125"/>
  <c r="J99"/>
  <c i="7" r="BK141"/>
  <c r="J141"/>
  <c i="6" r="BK128"/>
  <c r="J128"/>
  <c r="J98"/>
  <c i="5" r="BK145"/>
  <c r="J145"/>
  <c i="3" r="F35"/>
  <c i="1" r="AZ98"/>
  <c r="AZ97"/>
  <c r="AV97"/>
  <c r="AT97"/>
  <c i="7" r="J35"/>
  <c i="1" r="AV104"/>
  <c r="AT104"/>
  <c i="5" r="F35"/>
  <c i="1" r="AZ102"/>
  <c i="3" r="J32"/>
  <c i="1" r="AG98"/>
  <c r="AG97"/>
  <c i="5" r="J32"/>
  <c i="1" r="AG102"/>
  <c i="7" r="F35"/>
  <c i="1" r="AZ104"/>
  <c i="2" r="F35"/>
  <c i="1" r="AZ96"/>
  <c r="AZ95"/>
  <c r="AV95"/>
  <c i="9" r="J35"/>
  <c i="1" r="AV106"/>
  <c r="AT106"/>
  <c i="12" r="J32"/>
  <c i="1" r="AG109"/>
  <c i="13" r="J35"/>
  <c i="1" r="AV110"/>
  <c r="AT110"/>
  <c i="15" r="J35"/>
  <c i="1" r="AV112"/>
  <c r="AT112"/>
  <c r="AN112"/>
  <c i="6" r="J35"/>
  <c i="1" r="AV103"/>
  <c r="AT103"/>
  <c i="16" r="J32"/>
  <c i="1" r="AG113"/>
  <c r="BB101"/>
  <c r="AX101"/>
  <c r="BC101"/>
  <c r="AY101"/>
  <c i="18" r="F33"/>
  <c i="1" r="AZ115"/>
  <c i="4" r="J35"/>
  <c i="1" r="AV100"/>
  <c r="AT100"/>
  <c i="8" r="J32"/>
  <c i="1" r="AG105"/>
  <c i="10" r="J35"/>
  <c i="1" r="AV107"/>
  <c r="AT107"/>
  <c i="11" r="J35"/>
  <c i="1" r="AV108"/>
  <c r="AT108"/>
  <c r="AN108"/>
  <c i="14" r="F35"/>
  <c i="1" r="AZ111"/>
  <c i="14" r="J35"/>
  <c i="1" r="AV111"/>
  <c r="AT111"/>
  <c i="16" r="J35"/>
  <c i="1" r="AV113"/>
  <c r="AT113"/>
  <c r="BD101"/>
  <c i="4" r="F35"/>
  <c i="1" r="AZ100"/>
  <c r="AZ99"/>
  <c r="AV99"/>
  <c r="AT99"/>
  <c i="8" r="J35"/>
  <c i="1" r="AV105"/>
  <c r="AT105"/>
  <c i="10" r="J32"/>
  <c i="1" r="AG107"/>
  <c i="11" r="F35"/>
  <c i="1" r="AZ108"/>
  <c i="13" r="F35"/>
  <c i="1" r="AZ110"/>
  <c i="14" r="J32"/>
  <c i="1" r="AG111"/>
  <c i="15" r="F35"/>
  <c i="1" r="AZ112"/>
  <c r="AU99"/>
  <c i="3" r="J35"/>
  <c i="1" r="AV98"/>
  <c r="AT98"/>
  <c i="7" r="J32"/>
  <c i="1" r="AG104"/>
  <c i="8" r="F35"/>
  <c i="1" r="AZ105"/>
  <c i="10" r="F35"/>
  <c i="1" r="AZ107"/>
  <c i="12" r="F35"/>
  <c i="1" r="AZ109"/>
  <c i="17" r="F35"/>
  <c i="1" r="AZ114"/>
  <c i="18" r="J33"/>
  <c i="1" r="AV115"/>
  <c r="AT115"/>
  <c i="2" r="J35"/>
  <c i="1" r="AV96"/>
  <c r="AT96"/>
  <c i="9" r="F35"/>
  <c i="1" r="AZ106"/>
  <c i="12" r="J35"/>
  <c i="1" r="AV109"/>
  <c r="AT109"/>
  <c i="17" r="J35"/>
  <c i="1" r="AV114"/>
  <c r="AT114"/>
  <c r="AW95"/>
  <c i="5" r="J35"/>
  <c i="1" r="AV102"/>
  <c r="AT102"/>
  <c i="2" r="J32"/>
  <c i="1" r="AG96"/>
  <c r="AG95"/>
  <c i="6" r="F35"/>
  <c i="1" r="AZ103"/>
  <c i="16" r="F35"/>
  <c i="1" r="AZ113"/>
  <c r="BA101"/>
  <c r="AW101"/>
  <c i="15" l="1" r="P131"/>
  <c i="1" r="AU112"/>
  <c i="4" r="J127"/>
  <c r="J99"/>
  <c i="1" r="AN113"/>
  <c i="16" r="J41"/>
  <c i="1" r="AN111"/>
  <c i="14" r="J98"/>
  <c i="15" r="J41"/>
  <c i="14" r="J41"/>
  <c i="1" r="AN109"/>
  <c i="12" r="J98"/>
  <c r="J41"/>
  <c i="1" r="AN107"/>
  <c i="11" r="J41"/>
  <c i="10" r="J98"/>
  <c r="J41"/>
  <c i="1" r="AN105"/>
  <c r="AN104"/>
  <c i="7" r="J98"/>
  <c i="8" r="J41"/>
  <c i="7" r="J41"/>
  <c i="1" r="AN102"/>
  <c i="5" r="J98"/>
  <c r="J41"/>
  <c i="1" r="AN97"/>
  <c r="AN98"/>
  <c r="AN96"/>
  <c i="3" r="J41"/>
  <c i="2" r="J41"/>
  <c i="1" r="AU101"/>
  <c r="AT95"/>
  <c r="BD94"/>
  <c r="W33"/>
  <c i="18" r="J30"/>
  <c i="1" r="AG115"/>
  <c i="4" r="J32"/>
  <c i="1" r="AG100"/>
  <c r="AG99"/>
  <c r="AN99"/>
  <c i="9" r="J32"/>
  <c i="1" r="AG106"/>
  <c r="AN106"/>
  <c i="17" r="J32"/>
  <c i="1" r="AG114"/>
  <c r="AN114"/>
  <c r="BC94"/>
  <c r="W32"/>
  <c r="BB94"/>
  <c r="AX94"/>
  <c i="6" r="J32"/>
  <c i="1" r="AG103"/>
  <c r="BA94"/>
  <c r="W30"/>
  <c r="AZ101"/>
  <c r="AV101"/>
  <c r="AT101"/>
  <c i="13" r="J32"/>
  <c i="1" r="AG110"/>
  <c r="AN110"/>
  <c i="4" l="1" r="J41"/>
  <c i="18" r="J39"/>
  <c i="17" r="J41"/>
  <c i="13" r="J41"/>
  <c i="9" r="J41"/>
  <c i="6" r="J41"/>
  <c i="1" r="AN103"/>
  <c r="AN95"/>
  <c r="AN100"/>
  <c r="AN115"/>
  <c r="AY94"/>
  <c r="W31"/>
  <c r="AU94"/>
  <c r="AW94"/>
  <c r="AK30"/>
  <c r="AZ94"/>
  <c r="W29"/>
  <c r="AG101"/>
  <c r="AG94"/>
  <c r="AK26"/>
  <c l="1" r="AN101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<sst xmlns="http://schemas.openxmlformats.org/spreadsheetml/2006/main">
  <si>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</si>
  <si>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</si>
  <si>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</si>
  <si>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</si>
  <si>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</si>
  <si>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{6aeaf4de-cfcf-424a-9ba7-cfc71745d642}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</si>
  <si>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</si>
  <si>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</si>
  <si>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</si>
  <si>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</si>
  <si>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</si>
  <si>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</si>
  <si>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</si>
  <si>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</si>
  <si>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120092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</si>
  <si>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</si>
  <si>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</si>
  <si>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VB ŽST Senice na Hané</t>
  </si>
  <si>
    <t>KSO:</t>
  </si>
  <si>
    <t>CC-CZ:</t>
  </si>
  <si>
    <t>Místo:</t>
  </si>
  <si>
    <t xml:space="preserve"> </t>
  </si>
  <si>
    <t>Datum:</t>
  </si>
  <si>
    <t>16. 5. 2023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</si>
  <si>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</si>
  <si>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</si>
  <si>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</si>
  <si>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</si>
  <si>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</si>
  <si>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</si>
  <si>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</si>
  <si>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>SAGASTA s. r. o.</t>
  </si>
  <si>
    <t>True</t>
  </si>
  <si>
    <t>Zpracovatel: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</si>
  <si>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</si>
  <si>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																						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</si>
  <si>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</si>
  <si>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</si>
  <si>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</si>
  <si>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</si>
  <si>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</si>
  <si>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</si>
  <si>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</si>
  <si>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</si>
  <si>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</si>
  <si>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</si>
  <si>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</si>
  <si>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</si>
  <si>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</si>
  <si>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</si>
  <si>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</si>
  <si>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</si>
  <si>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</si>
  <si>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</si>
  <si>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</si>
  <si>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</si>
  <si>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</si>
  <si>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</si>
  <si>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</si>
  <si>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</si>
  <si>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</si>
  <si>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</si>
  <si>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</si>
  <si>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</si>
  <si>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</si>
  <si>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</si>
  <si>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</si>
  <si>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</si>
  <si>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</si>
  <si>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</si>
  <si>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</si>
  <si>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</si>
  <si>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</si>
  <si>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</si>
  <si>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</si>
  <si>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</si>
  <si>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</si>
  <si>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</si>
  <si>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</si>
  <si>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</si>
  <si>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90-90</t>
  </si>
  <si>
    <t>Likvidace odpadů včetně dopravy</t>
  </si>
  <si>
    <t>STA</t>
  </si>
  <si>
    <t>1</t>
  </si>
  <si>
    <t>{8ce964ce-cc6a-4a85-97aa-a6819f36eae4}</t>
  </si>
  <si>
    <t>2</t>
  </si>
  <si>
    <t>/</t>
  </si>
  <si>
    <t>SO 90-90</t>
  </si>
  <si>
    <t>Soupis</t>
  </si>
  <si>
    <t>{f0477628-30d8-494a-b9f9-458a177bdcdc}</t>
  </si>
  <si>
    <t>98-98</t>
  </si>
  <si>
    <t>Všeobecný objekt</t>
  </si>
  <si>
    <t>{d0ce4d0a-ac42-4205-8b81-c8a8d4bb4179}</t>
  </si>
  <si>
    <t>SO 98-98</t>
  </si>
  <si>
    <t>{fd6ec9db-102a-4e61-a4f1-d17cae1afb6d}</t>
  </si>
  <si>
    <t>E.1.8</t>
  </si>
  <si>
    <t>POZEMNÍ KOMUNIKACE</t>
  </si>
  <si>
    <t>{bdbca134-dd7e-404c-9102-d33bc69f98ac}</t>
  </si>
  <si>
    <t>SO-86-54-01</t>
  </si>
  <si>
    <t xml:space="preserve">D.2.1.8 -  Parkovací a cyklo-parkovací stání pro veřejnost</t>
  </si>
  <si>
    <t>{7e78ea62-eb74-4796-944a-1f6d97922aa5}</t>
  </si>
  <si>
    <t>E.2</t>
  </si>
  <si>
    <t>POZEMNÍ STAVEBNÍ OBJEKTY</t>
  </si>
  <si>
    <t>{72ae13fe-e54e-49a1-8582-67ac5af32b8f}</t>
  </si>
  <si>
    <t>SO 86-71-86.01</t>
  </si>
  <si>
    <t>D.2.2.1 Architektonicko-stavební řešení</t>
  </si>
  <si>
    <t>{5b7b140c-806f-4876-a682-bab8e7bc4d8a}</t>
  </si>
  <si>
    <t>SO 86-71-86.04</t>
  </si>
  <si>
    <t>D.2.2.1 - Silnoproudé rozvody</t>
  </si>
  <si>
    <t>{e29cc3ea-0bb7-4734-918c-1b38b73607e7}</t>
  </si>
  <si>
    <t>SO 86-71-86.05</t>
  </si>
  <si>
    <t>D.2.2.1 - Slaboproudé rozvody</t>
  </si>
  <si>
    <t>{5ed76015-bd9d-456d-ab93-9237f9e36b71}</t>
  </si>
  <si>
    <t>SO 86-71-86.06.1</t>
  </si>
  <si>
    <t>D.2.2 - ZTI-KANALIZACE</t>
  </si>
  <si>
    <t>{ff242131-f2e1-4ced-b86c-787b9bb281cb}</t>
  </si>
  <si>
    <t>SO 86-71-86.06.2</t>
  </si>
  <si>
    <t>D.2.2 - ZTI-Voda</t>
  </si>
  <si>
    <t>{0d36ed51-0cf1-478b-8174-3834ee5657b8}</t>
  </si>
  <si>
    <t>SO 86-71-86.07</t>
  </si>
  <si>
    <t>D.2.2.1 - Plyn</t>
  </si>
  <si>
    <t>{c965df38-737c-43e6-b233-5ebceea38380}</t>
  </si>
  <si>
    <t>SO 86-71-86.08</t>
  </si>
  <si>
    <t>D.2.2.1 - Vytápění</t>
  </si>
  <si>
    <t>{a65c41c4-e89b-4bb9-a6d8-da0623b552b4}</t>
  </si>
  <si>
    <t>SO 86-71-86.09</t>
  </si>
  <si>
    <t>D.2.2.1 - VZT</t>
  </si>
  <si>
    <t>{96167883-a8ee-45d8-83df-b13dcd585b3a}</t>
  </si>
  <si>
    <t>SO 86-77-01</t>
  </si>
  <si>
    <t>D.2.2.4 - Orientační systém</t>
  </si>
  <si>
    <t>{dd55a6cd-8e60-4f19-9fe6-7146c26beee1}</t>
  </si>
  <si>
    <t>SO 86-78-86</t>
  </si>
  <si>
    <t>D.2.2.5 - Odstranění přístavby</t>
  </si>
  <si>
    <t>{636883b5-348c-4ef9-9522-0f674461fa94}</t>
  </si>
  <si>
    <t>SO 86-79-01</t>
  </si>
  <si>
    <t>D.2.2.6 - Přístřešky a stojany na kola</t>
  </si>
  <si>
    <t>{c314e2aa-2599-43ec-89e8-ef828cbf193d}</t>
  </si>
  <si>
    <t>SO 86-79-02</t>
  </si>
  <si>
    <t>D.2.2.6 - Stání pro popelnice</t>
  </si>
  <si>
    <t>{0eb02f8e-faf1-4da1-b225-0204da4af2de}</t>
  </si>
  <si>
    <t>SO 86-79-03</t>
  </si>
  <si>
    <t>D.2.2.6 - Itinerář budovy</t>
  </si>
  <si>
    <t>{e956ee6b-67b3-4286-b5a3-00d9833faed4}</t>
  </si>
  <si>
    <t>ON</t>
  </si>
  <si>
    <t>Ostatní náklady</t>
  </si>
  <si>
    <t>{ea809e78-f88b-42ce-965f-74053f6daca7}</t>
  </si>
  <si>
    <t>KRYCÍ LIST SOUPISU PRACÍ</t>
  </si>
  <si>
    <t>Objekt:</t>
  </si>
  <si>
    <t>90-90 - Likvidace odpadů včetně dopravy</t>
  </si>
  <si>
    <t>Soupis:</t>
  </si>
  <si>
    <t>SO 90-90 - Likvidace odpadů včetně dopravy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</si>
  <si>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																						 </t>
  </si>
  <si>
    <t>REKAPITULACE ČLENĚNÍ SOUPISU PRACÍ</t>
  </si>
  <si>
    <t>Kód dílu - Popis</t>
  </si>
  <si>
    <t>Cena celkem [CZK]</t>
  </si>
  <si>
    <t>Náklady ze soupisu prací</t>
  </si>
  <si>
    <t>-1</t>
  </si>
  <si>
    <t>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</si>
  <si>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</si>
  <si>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</si>
  <si>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</si>
  <si>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</si>
  <si>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</si>
  <si>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</si>
  <si>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</si>
  <si>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</si>
  <si>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</si>
  <si>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</si>
  <si>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</si>
  <si>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</si>
  <si>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</si>
  <si>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997</t>
  </si>
  <si>
    <t>Přesun sutě</t>
  </si>
  <si>
    <t>ROZPOCET</t>
  </si>
  <si>
    <t>K</t>
  </si>
  <si>
    <t>997013603R.901</t>
  </si>
  <si>
    <t>Poplatek za uložení stavebního odpadu na skládce (skládkovné) cihelného zatříděného do Katalogu odpadů pod kódem 17 01 02 včetně dopravy</t>
  </si>
  <si>
    <t>T</t>
  </si>
  <si>
    <t>4</t>
  </si>
  <si>
    <t>2138192790</t>
  </si>
  <si>
    <t>P</t>
  </si>
  <si>
    <t>Poznámka k položce:_x000d_
Poznámka k položce: EVIDENČNÍ POLOŽKA. Neoceňovat v objektu SO/PS, položka se oceňuje pouze v objektu SO 90-90</t>
  </si>
  <si>
    <t>VV</t>
  </si>
  <si>
    <t>25,859</t>
  </si>
  <si>
    <t>Součet</t>
  </si>
  <si>
    <t>997013631R.902</t>
  </si>
  <si>
    <t>Poplatek za uložení stavebního odpadu na skládce (skládkovné) směsného stavebního a demoličního zatříděného do Katalogu odpadů pod kódem 17 09 04 včetně dopravy</t>
  </si>
  <si>
    <t>315720533</t>
  </si>
  <si>
    <t>23,568+2,5+0,005+0,01+50,949+0,1+0,01+0,01+2,5</t>
  </si>
  <si>
    <t>3</t>
  </si>
  <si>
    <t>997013635R.903</t>
  </si>
  <si>
    <t>Poplatek za uložení stavebního odpadu na skládce (skládkovné) komunálního zatříděného do Katalogu odpadů pod kódem 20 03 01 včetně dopravy</t>
  </si>
  <si>
    <t>387786739</t>
  </si>
  <si>
    <t>0,2+0,02+0,25+0,005+0,01+0,25+0,1+0,01+0,005</t>
  </si>
  <si>
    <t>997013655R.904</t>
  </si>
  <si>
    <t>Poplatek za uložení stavebního odpadu na skládce (skládkovné) zeminy a kamení zatříděného do Katalogu odpadů pod kódem 17 05 04 včetně dopravy</t>
  </si>
  <si>
    <t>1213449107</t>
  </si>
  <si>
    <t>50,0+0,25+11,191</t>
  </si>
  <si>
    <t>5</t>
  </si>
  <si>
    <t>997013811R.905</t>
  </si>
  <si>
    <t>Poplatek za uložení stavebního odpadu na skládce (skládkovné) dřevěného zatříděného do Katalogu odpadů pod kódem 17 02 01 včetně dopravy</t>
  </si>
  <si>
    <t>515483970</t>
  </si>
  <si>
    <t>9,638+0,005</t>
  </si>
  <si>
    <t>6</t>
  </si>
  <si>
    <t>997013813R.906</t>
  </si>
  <si>
    <t>Poplatek za uložení stavebního odpadu na skládce (skládkovné) z plastických hmot zatříděného do Katalogu odpadů pod kódem 17 02 03 včetně dopravy</t>
  </si>
  <si>
    <t>-1726303614</t>
  </si>
  <si>
    <t>0,015+0,25+0,146</t>
  </si>
  <si>
    <t>7</t>
  </si>
  <si>
    <t>997013814R.907</t>
  </si>
  <si>
    <t>Poplatek za uložení stavebního odpadu na skládce (skládkovné) z izolačních materiálů zatříděného do Katalogu odpadů pod kódem 17 06 04 včetně dopravy</t>
  </si>
  <si>
    <t>1202602661</t>
  </si>
  <si>
    <t>0,005+0,01</t>
  </si>
  <si>
    <t>8</t>
  </si>
  <si>
    <t>997013821R.908</t>
  </si>
  <si>
    <t>Poplatek za uložení stavebního odpadu na skládce (skládkovné) ze stavebních materiálů obsahujících azbest zatříděných do Katalogu odpadů pod kódem 17 06 05 včetně dopravy</t>
  </si>
  <si>
    <t>1300947219</t>
  </si>
  <si>
    <t>0,903+0,157</t>
  </si>
  <si>
    <t>9</t>
  </si>
  <si>
    <t>997013861R</t>
  </si>
  <si>
    <t>Poplatek za uložení stavebního odpadu na recyklační skládce (skládkovné) z prostého betonu zatříděného do Katalogu odpadů pod kódem 17 01 01 včetně dopravy</t>
  </si>
  <si>
    <t>t</t>
  </si>
  <si>
    <t>-1917632823</t>
  </si>
  <si>
    <t>201,604+20</t>
  </si>
  <si>
    <t>10</t>
  </si>
  <si>
    <t>997013863R</t>
  </si>
  <si>
    <t>Poplatek za uložení stavebního odpadu na recyklační skládce (skládkovné) cihelného zatříděného do Katalogu odpadů pod kódem 17 01 02 včetně dopravy</t>
  </si>
  <si>
    <t>-1858636395</t>
  </si>
  <si>
    <t>11</t>
  </si>
  <si>
    <t>997013871R</t>
  </si>
  <si>
    <t>Poplatek za uložení stavebního odpadu na recyklační skládce (skládkovné) směsného stavebního a demoličního zatříděného do Katalogu odpadů pod kódem 17 09 04 včetně dopravy</t>
  </si>
  <si>
    <t>-38685341</t>
  </si>
  <si>
    <t>30+50</t>
  </si>
  <si>
    <t>12</t>
  </si>
  <si>
    <t>997013873R</t>
  </si>
  <si>
    <t>Poplatek za uložení stavebního odpadu na recyklační skládce (skládkovné) zeminy a kamení zatříděného do Katalogu odpadů pod kódem 17 05 04 včetně dopravy</t>
  </si>
  <si>
    <t>-881791207</t>
  </si>
  <si>
    <t>13</t>
  </si>
  <si>
    <t>997013R01.909</t>
  </si>
  <si>
    <t>Poplatek za uložení na skládce (skládkovné) železa a oceli kód odpadu 17 04 05 včetně dopravy</t>
  </si>
  <si>
    <t>-666860309</t>
  </si>
  <si>
    <t>0,09+0,25+0,025</t>
  </si>
  <si>
    <t>14</t>
  </si>
  <si>
    <t>997013R02.910.2</t>
  </si>
  <si>
    <t>Poplatek za uložení na skládce (skládkovné) směsných kovů kód odpadu 17 04 07 včetně dopravy</t>
  </si>
  <si>
    <t>961958102</t>
  </si>
  <si>
    <t>0,302+0,05+0,1</t>
  </si>
  <si>
    <t>997013R03.911</t>
  </si>
  <si>
    <t>Poplatek za uložení na skládce (skládkovné), vyřazená zařízení neuvedená pod čísly 16 02 09 až 16 02 13 kód odpadu 16 02 14 včetně dopravy</t>
  </si>
  <si>
    <t>546474714</t>
  </si>
  <si>
    <t>0,25+0,1</t>
  </si>
  <si>
    <t>16</t>
  </si>
  <si>
    <t>997013R04.912</t>
  </si>
  <si>
    <t>Poplatek za uložení na skládce (skládkovné) kabely neuvedené pod 17 04 10 odpadu 17 04 11 včetně dopravy</t>
  </si>
  <si>
    <t>1963160047</t>
  </si>
  <si>
    <t>0,5+0,5</t>
  </si>
  <si>
    <t>17</t>
  </si>
  <si>
    <t>997221615R.913</t>
  </si>
  <si>
    <t>Poplatek za uložení stavebního odpadu na skládce (skládkovné) z prostého betonu zatříděného do Katalogu odpadů pod kódem 17 01 01 včetně dopravy</t>
  </si>
  <si>
    <t>-1483688510</t>
  </si>
  <si>
    <t>50+14,554+0,25</t>
  </si>
  <si>
    <t>98-98 - Všeobecný objekt</t>
  </si>
  <si>
    <t>SO 98-98 - Všeobecný objekt</t>
  </si>
  <si>
    <t>0 - Publicita, exkurze</t>
  </si>
  <si>
    <t>OST - Ostatní</t>
  </si>
  <si>
    <t>Publicita, exkurze</t>
  </si>
  <si>
    <t>R00012</t>
  </si>
  <si>
    <t>KPL</t>
  </si>
  <si>
    <t>OST</t>
  </si>
  <si>
    <t>Ostatní</t>
  </si>
  <si>
    <t>013254000</t>
  </si>
  <si>
    <t>Dokumentace skutečného provedení stavby v elektronické formě</t>
  </si>
  <si>
    <t>262144</t>
  </si>
  <si>
    <t>0132540R1</t>
  </si>
  <si>
    <t>Dokumentace skutečného provedení stavby v listinné formě</t>
  </si>
  <si>
    <t>0132540R2</t>
  </si>
  <si>
    <t>Geodetická dokumentace skutečného provedení stavby</t>
  </si>
  <si>
    <t>0910020R3</t>
  </si>
  <si>
    <t>Ostatní náklady související s objektem - Osvědčení o shodě notifikovanou osobou</t>
  </si>
  <si>
    <t>-1850093830</t>
  </si>
  <si>
    <t>011514000</t>
  </si>
  <si>
    <t>Stavebně-statický průzkum</t>
  </si>
  <si>
    <t>kpl</t>
  </si>
  <si>
    <t>CS ÚRS 2023 01</t>
  </si>
  <si>
    <t>1024</t>
  </si>
  <si>
    <t>1399116161</t>
  </si>
  <si>
    <t>0910020R4</t>
  </si>
  <si>
    <t>Ostatní náklady související s objektem - Osvědčení o bezpečnosti před uvedením do provozu</t>
  </si>
  <si>
    <t>310700549</t>
  </si>
  <si>
    <t>012203000</t>
  </si>
  <si>
    <t>Geodetické práce při provádění stavby</t>
  </si>
  <si>
    <t>1077925621</t>
  </si>
  <si>
    <t>E.1.8 - POZEMNÍ KOMUNIKACE</t>
  </si>
  <si>
    <t xml:space="preserve">SO-86-54-01 - D.2.1.8 -  Parkovací a cyklo-parkovací stání pro veřejnost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</si>
  <si>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</si>
  <si>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</si>
  <si>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</si>
  <si>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</si>
  <si>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</si>
  <si>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HSV</t>
  </si>
  <si>
    <t>Práce a dodávky HSV</t>
  </si>
  <si>
    <t>Zemní práce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</si>
  <si>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</si>
  <si>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</si>
  <si>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</si>
  <si>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113106242</t>
  </si>
  <si>
    <t>Rozebrání dílců vozovek a ploch s přemístěním hmot na skládku na vzdálenost do 3 m nebo s naložením na dopravní prostředek, ze silničních dílců jakýchkoliv rozměrů, s ložem z kameniva nebo živice strojně plochy jednotlivě přes 200 m2 se spárami zalitými cementovou maltou</t>
  </si>
  <si>
    <t>113107326</t>
  </si>
  <si>
    <t>Odstranění podkladů nebo krytů strojně plochy jednotlivě do 50 m2 s přemístěním hmot na skládku na vzdálenost do 3 m nebo s naložením na dopravní prostředek z kameniva hrubého drceného se štětem, o tl. vrstvy přes 250 do 450 mm</t>
  </si>
  <si>
    <t>95,300+247,710</t>
  </si>
  <si>
    <t>121151103</t>
  </si>
  <si>
    <t>Sejmutí ornice strojně při souvislé ploše do 100 m2, tl. vrstvy do 200 mm</t>
  </si>
  <si>
    <t>131351100</t>
  </si>
  <si>
    <t>Hloubení nezapažených jam a zářezů strojně s urovnáním dna do předepsaného profilu a spádu v hornině třídy těžitelnosti II skupiny 4 do 20 m3</t>
  </si>
  <si>
    <t>m3</t>
  </si>
  <si>
    <t>126,725*0,12</t>
  </si>
  <si>
    <t>Komunikace pozemní</t>
  </si>
  <si>
    <t>564231111</t>
  </si>
  <si>
    <t>Podklad nebo podsyp ze štěrkopísku ŠP s rozprostřením, vlhčením a zhutněním plochy přes 100 m2, po zhutnění tl. 100 mm</t>
  </si>
  <si>
    <t>Poznámka k položce:_x000d_
Poznámka k položce: Frakce 0-8 mm</t>
  </si>
  <si>
    <t>564710011</t>
  </si>
  <si>
    <t>Podklad nebo kryt z kameniva hrubého drceného vel. 8-16 mm s rozprostřením a zhutněním plochy přes 100 m2, po zhutnění tl. 50 mm</t>
  </si>
  <si>
    <t>564861111</t>
  </si>
  <si>
    <t>Podklad ze štěrkodrti ŠD s rozprostřením a zhutněním plochy přes 100 m2, po zhutnění tl. 200 mm</t>
  </si>
  <si>
    <t>Poznámka k položce:_x000d_
Poznámka k položce: Frakce 16/22</t>
  </si>
  <si>
    <t>564871111</t>
  </si>
  <si>
    <t>Podklad ze štěrkodrti ŠD s rozprostřením a zhutněním plochy přes 100 m2, po zhutnění tl. 250 mm</t>
  </si>
  <si>
    <t>18</t>
  </si>
  <si>
    <t>Poznámka k položce:_x000d_
Poznámka k položce: Frakce 0-63 mm</t>
  </si>
  <si>
    <t>596211213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</si>
  <si>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300 m2</t>
  </si>
  <si>
    <t>20</t>
  </si>
  <si>
    <t>596212211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</si>
  <si>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50 do 100 m2</t>
  </si>
  <si>
    <t>22</t>
  </si>
  <si>
    <t>M</t>
  </si>
  <si>
    <t>59245030</t>
  </si>
  <si>
    <t>dlažba tvar čtverec betonová 200x200x80mm přírodní</t>
  </si>
  <si>
    <t>24</t>
  </si>
  <si>
    <t>59245004</t>
  </si>
  <si>
    <t>dlažba tvar čtverec betonová 200x200x80mm barevná</t>
  </si>
  <si>
    <t>26</t>
  </si>
  <si>
    <t>59245226</t>
  </si>
  <si>
    <t>dlažba tvar obdélník betonová pro nevidomé 200x100x80mm barevná</t>
  </si>
  <si>
    <t>28</t>
  </si>
  <si>
    <t>Varovné pásy</t>
  </si>
  <si>
    <t>0,4*2,65+2,4*0,4+3,5*0,4</t>
  </si>
  <si>
    <t>Signální pás</t>
  </si>
  <si>
    <t>0,8*3,8+0,2*0,8</t>
  </si>
  <si>
    <t>6,62*1,03 "Přepočtené koeficientem množství</t>
  </si>
  <si>
    <t>Ostatní konstrukce a práce, bourání</t>
  </si>
  <si>
    <t>916131212</t>
  </si>
  <si>
    <t>Osazení silničního obrubníku betonového se zřízením lože, s vyplněním a zatřením spár cementovou maltou stojatého bez boční opěry, do lože z betonu prostého</t>
  </si>
  <si>
    <t>m</t>
  </si>
  <si>
    <t>30</t>
  </si>
  <si>
    <t>133,800+14,2</t>
  </si>
  <si>
    <t>59217026</t>
  </si>
  <si>
    <t>obrubník betonový silniční 500x150x250mm</t>
  </si>
  <si>
    <t>32</t>
  </si>
  <si>
    <t>133,8*1,02 "Přepočtené koeficientem množství</t>
  </si>
  <si>
    <t>R-5921702</t>
  </si>
  <si>
    <t>obrubník betonový zastávkový 1000x370x400mm</t>
  </si>
  <si>
    <t>34</t>
  </si>
  <si>
    <t>14,2*1,02 "Přepočtené koeficientem množství</t>
  </si>
  <si>
    <t>998</t>
  </si>
  <si>
    <t>Přesun hmot</t>
  </si>
  <si>
    <t>998223011</t>
  </si>
  <si>
    <t>Přesun hmot pro pozemní komunikace s krytem dlážděným dopravní vzdálenost do 200 m jakékoliv délky objektu</t>
  </si>
  <si>
    <t>36</t>
  </si>
  <si>
    <t>19</t>
  </si>
  <si>
    <t>38</t>
  </si>
  <si>
    <t>-611673694</t>
  </si>
  <si>
    <t>-1283075818</t>
  </si>
  <si>
    <t>40</t>
  </si>
  <si>
    <t>E.2 - POZEMNÍ STAVEBNÍ OBJEKTY</t>
  </si>
  <si>
    <t>SO 86-71-86.01 - D.2.2.1 Architektonicko-stavební řešení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</si>
  <si>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</si>
  <si>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</si>
  <si>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</si>
  <si>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</si>
  <si>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>PSV - Práce a dodávky PSV</t>
  </si>
  <si>
    <t xml:space="preserve">    711 - Izolace proti vodě, vlhkosti a plynům</t>
  </si>
  <si>
    <t xml:space="preserve">    713 - Izolace tepelné</t>
  </si>
  <si>
    <t xml:space="preserve">    714 - Akustická a protiotřesová opatření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</si>
  <si>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</si>
  <si>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</si>
  <si>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</si>
  <si>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</si>
  <si>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</si>
  <si>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</si>
  <si>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</si>
  <si>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</si>
  <si>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</si>
  <si>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</si>
  <si>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</si>
  <si>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129951123</t>
  </si>
  <si>
    <t>Bourání konstrukcí v odkopávkách a prokopávkách strojně s přemístěním suti na hromady na vzdálenost do 20 m nebo s naložením na dopravní prostředek z betonu železového nebo předpjatého</t>
  </si>
  <si>
    <t>Rampa</t>
  </si>
  <si>
    <t>1,3*4,75*0,3+1,3*0,6*0,6</t>
  </si>
  <si>
    <t>Jímka</t>
  </si>
  <si>
    <t>1,8*1,3*0,15*2+(1*2+1,8*2)*0,15*1,5</t>
  </si>
  <si>
    <t>131213131</t>
  </si>
  <si>
    <t>Hloubení jam a zářezů při překopech inženýrských sítí ručně zapažených i nezapažených s urovnáním dna do předepsaného profilu a spádu objemu do 10 m3 v hornině třídy těžitelnosti I skupiny 3 soudržných</t>
  </si>
  <si>
    <t>0,84*0,94*0,65*3+0,55*2*0,4*1,88+4,535*0,15*1,88</t>
  </si>
  <si>
    <t>132212121</t>
  </si>
  <si>
    <t>Hloubení zapažených rýh šířky do 800 mm ručně s urovnáním dna do předepsaného profilu a spádu v hornině třídy těžitelnosti I skupiny 3 soudržných</t>
  </si>
  <si>
    <t>59,6*0,8*0,8+0,3*0,3*4*1</t>
  </si>
  <si>
    <t>174211101</t>
  </si>
  <si>
    <t>Zásyp sypaninou z jakékoliv horniny ručně s uložením výkopku ve vrstvách bez zhutnění jam, šachet, rýh nebo kolem objektů v těchto vykopávkách</t>
  </si>
  <si>
    <t>Zakládání</t>
  </si>
  <si>
    <t>213141112</t>
  </si>
  <si>
    <t>Zřízení vrstvy z geotextilie filtrační, separační, odvodňovací, ochranné, výztužné nebo protierozní v rovině nebo ve sklonu do 1:5, šířky přes 3 do 6 m</t>
  </si>
  <si>
    <t>4,825*5,825*2</t>
  </si>
  <si>
    <t>69311088</t>
  </si>
  <si>
    <t>geotextilie netkaná separační, ochranná, filtrační, drenážní PES 500g/m2</t>
  </si>
  <si>
    <t>56,211*1,1845 "Přepočtené koeficientem množství</t>
  </si>
  <si>
    <t>213311113</t>
  </si>
  <si>
    <t>Polštáře zhutněné pod základy z kameniva hrubého drceného, frakce 16 - 63 mm</t>
  </si>
  <si>
    <t>(3,72*4,535+1,83*2,685)*0,15</t>
  </si>
  <si>
    <t>271922223</t>
  </si>
  <si>
    <t>Podsyp pod základové konstrukce se zhutněním a urovnáním povrchu z recyklátu skleněného (z pěnového skla)</t>
  </si>
  <si>
    <t>4,825*5,825*0,15</t>
  </si>
  <si>
    <t>272313611</t>
  </si>
  <si>
    <t>Základy z betonu prostého klenby z betonu kamenem neprokládaného tř. C 16/20</t>
  </si>
  <si>
    <t>9,65*0,152</t>
  </si>
  <si>
    <t>273321411</t>
  </si>
  <si>
    <t>Základy z betonu železového (bez výztuže) desky z betonu bez zvláštních nároků na prostředí tř. C 20/25</t>
  </si>
  <si>
    <t>4,825*5,825*0,15+0,4*0,15+4,11*0,15</t>
  </si>
  <si>
    <t>273362021</t>
  </si>
  <si>
    <t>Výztuž základů desek ze svařovaných sítí z drátů typu KARI</t>
  </si>
  <si>
    <t>273391131</t>
  </si>
  <si>
    <t>Vložky do základových konstrukcí desek antivibrační rohože z recyklované pryže, včetně překrytí PE folií lepené celoplošně vodorovně, tuhost desky přes 1 MPa</t>
  </si>
  <si>
    <t>3*1,37</t>
  </si>
  <si>
    <t>275321511</t>
  </si>
  <si>
    <t>Základy z betonu železového (bez výztuže) patky z betonu bez zvláštních nároků na prostředí tř. C 25/30</t>
  </si>
  <si>
    <t>(0,94*0,84*0,65+0,18*0,44*0,28)*3</t>
  </si>
  <si>
    <t>275351121</t>
  </si>
  <si>
    <t>Bednění základů patek zřízení</t>
  </si>
  <si>
    <t>(0,18*0,28*2+0,44*0,18*2)*3</t>
  </si>
  <si>
    <t>275351122</t>
  </si>
  <si>
    <t>Bednění základů patek odstranění</t>
  </si>
  <si>
    <t>275361821</t>
  </si>
  <si>
    <t>Výztuž základů patek z betonářské oceli 10 505 (R)</t>
  </si>
  <si>
    <t>Svislé a kompletní konstrukce</t>
  </si>
  <si>
    <t>310279842</t>
  </si>
  <si>
    <t>Zazdívka otvorů ve zdivu nadzákladovém nepálenými tvárnicemi plochy přes 1 m2 do 4 m2 , ve zdi tl. do 300 mm</t>
  </si>
  <si>
    <t>1,2*1,75*0,53+0,24*0,51*2,1+1,2*1,75*(0,485+0,585)+0,3*1,2*0,7</t>
  </si>
  <si>
    <t>311234241</t>
  </si>
  <si>
    <t>Zdivo jednovrstvé z cihel děrovaných nebroušených klasických spojených na pero a drážku na maltu M10, pevnost cihel přes P10 do P15, tl. zdiva 240 mm</t>
  </si>
  <si>
    <t>7,25*1,5+6,125-0,9*2,02-1,15*0,25</t>
  </si>
  <si>
    <t>(3,26+3,55+9,72+17,89)*2*0,25</t>
  </si>
  <si>
    <t>311234261</t>
  </si>
  <si>
    <t>Zdivo jednovrstvé z cihel děrovaných nebroušených klasických spojených na pero a drážku na maltu M10, pevnost cihel přes P10 do P15, tl. zdiva 300 mm</t>
  </si>
  <si>
    <t>311234281</t>
  </si>
  <si>
    <t>Zdivo jednovrstvé z cihel děrovaných nebroušených klasických spojených na pero a drážku na maltu M10, pevnost cihel do P10, tl. zdiva 380 mm</t>
  </si>
  <si>
    <t>42</t>
  </si>
  <si>
    <t>6,075*1+6,075*2,625/2</t>
  </si>
  <si>
    <t>6,075*1,15+6,075*2,625/2</t>
  </si>
  <si>
    <t>8,12*1,15+8,12*2,625/2</t>
  </si>
  <si>
    <t>-0,6*6-1*0,8*0,25</t>
  </si>
  <si>
    <t>314272300</t>
  </si>
  <si>
    <t>Komín jednoprůduchový z lehčeného betonu s izostatickými vložkami pro více spotřebičů s vystřeďovacími objímkami komínové těleso výšky 3 m světlý průměr vložky 14 cm</t>
  </si>
  <si>
    <t>soubor</t>
  </si>
  <si>
    <t>44</t>
  </si>
  <si>
    <t>23</t>
  </si>
  <si>
    <t>314272310</t>
  </si>
  <si>
    <t>Komín jednoprůduchový z lehčeného betonu s izostatickými vložkami pro více spotřebičů s vystřeďovacími objímkami komínové těleso výšky 3 m Příplatek k ceně za každý další i započatý metr výšky komínového tělesa přes 3 m světlý průměr vložky 14 cm</t>
  </si>
  <si>
    <t>46</t>
  </si>
  <si>
    <t>314272340</t>
  </si>
  <si>
    <t>Komín jednoprůduchový z lehčeného betonu s izostatickými vložkami pro více spotřebičů s vystřeďovacími objímkami ukončení v nadstřešní části komínu komínovým pláštěm z vláknitého betonu s krycí deskou omitace omítnutí výšky 100 cm, světlý průměr vložky 14 cm</t>
  </si>
  <si>
    <t>kus</t>
  </si>
  <si>
    <t>48</t>
  </si>
  <si>
    <t>25</t>
  </si>
  <si>
    <t>317142422</t>
  </si>
  <si>
    <t>Překlady nenosné z pórobetonu osazené do tenkého maltového lože, výšky do 250 mm, šířky překladu 100 mm, délky překladu přes 1000 do 1250 mm</t>
  </si>
  <si>
    <t>50</t>
  </si>
  <si>
    <t>1 "p5</t>
  </si>
  <si>
    <t>317142442</t>
  </si>
  <si>
    <t>Překlady nenosné z pórobetonu osazené do tenkého maltového lože, výšky do 250 mm, šířky překladu 150 mm, délky překladu přes 1000 do 1250 mm</t>
  </si>
  <si>
    <t>52</t>
  </si>
  <si>
    <t>2"p10</t>
  </si>
  <si>
    <t>27</t>
  </si>
  <si>
    <t>317142446</t>
  </si>
  <si>
    <t>Překlady nenosné z pórobetonu osazené do tenkého maltového lože, výšky do 250 mm, šířky překladu 150 mm, délky překladu přes 1500 do 2000 mm</t>
  </si>
  <si>
    <t>54</t>
  </si>
  <si>
    <t>1 "p11</t>
  </si>
  <si>
    <t>317168012</t>
  </si>
  <si>
    <t>Překlady keramické ploché osazené do maltového lože, výšky překladu 71 mm šířky 115 mm, délky 1250 mm</t>
  </si>
  <si>
    <t>56</t>
  </si>
  <si>
    <t>1 "p6</t>
  </si>
  <si>
    <t>29</t>
  </si>
  <si>
    <t>317168052</t>
  </si>
  <si>
    <t>Překlady keramické vysoké osazené do maltového lože, šířky překladu 70 mm výšky 238 mm, délky 1250 mm</t>
  </si>
  <si>
    <t>58</t>
  </si>
  <si>
    <t>3 "p8</t>
  </si>
  <si>
    <t>317168056</t>
  </si>
  <si>
    <t>Překlady keramické vysoké osazené do maltového lože, šířky překladu 70 mm výšky 238 mm, délky 2250 mm</t>
  </si>
  <si>
    <t>60</t>
  </si>
  <si>
    <t>9 "p9</t>
  </si>
  <si>
    <t>31</t>
  </si>
  <si>
    <t>317941123</t>
  </si>
  <si>
    <t>Osazování ocelových válcovaných nosníků na zdivu I nebo IE nebo U nebo UE nebo L č. 14 až 22 nebo výšky do 220 mm</t>
  </si>
  <si>
    <t>62</t>
  </si>
  <si>
    <t>6*1,6*15,8/1000 "P1 IPE160</t>
  </si>
  <si>
    <t xml:space="preserve">2*1,2*12,9/1000  "P2 IPE140</t>
  </si>
  <si>
    <t>2*1,3*12,9/1000 "P3 IPE140</t>
  </si>
  <si>
    <t>2*1,7*26,2/1000 "P5 IPE220</t>
  </si>
  <si>
    <t>13010746</t>
  </si>
  <si>
    <t>ocel profilová jakost S235JR (11 375) průřez IPE 140</t>
  </si>
  <si>
    <t>64</t>
  </si>
  <si>
    <t>0,065*1,1 "Přepočtené koeficientem množství</t>
  </si>
  <si>
    <t>33</t>
  </si>
  <si>
    <t>13010748</t>
  </si>
  <si>
    <t>ocel profilová jakost S235JR (11 375) průřez IPE 160</t>
  </si>
  <si>
    <t>66</t>
  </si>
  <si>
    <t>0,152*1,1 "Přepočtené koeficientem množství</t>
  </si>
  <si>
    <t>13010754</t>
  </si>
  <si>
    <t>ocel profilová jakost S235JR (11 375) průřez IPE 220</t>
  </si>
  <si>
    <t>68</t>
  </si>
  <si>
    <t>35</t>
  </si>
  <si>
    <t>342244311</t>
  </si>
  <si>
    <t>Příčky jednoduché z cihel děrovaných zvukově izolační z cihel broušených na tenkovrstvou zdicí maltu, pevnost cihel do P15, tl. příčky 115 mm</t>
  </si>
  <si>
    <t>70</t>
  </si>
  <si>
    <t>3,465*(4,965+4,124+1,8+4)-0,9*2,2-1,45*1,81</t>
  </si>
  <si>
    <t>342272225</t>
  </si>
  <si>
    <t>Příčky z pórobetonových tvárnic hladkých na tenké maltové lože objemová hmotnost do 500 kg/m3, tloušťka příčky 100 mm</t>
  </si>
  <si>
    <t>72</t>
  </si>
  <si>
    <t>0,4*3*30,78</t>
  </si>
  <si>
    <t>(1,8*3,465-0,9*2,02)*2</t>
  </si>
  <si>
    <t>37</t>
  </si>
  <si>
    <t>342272245</t>
  </si>
  <si>
    <t>Příčky z pórobetonových tvárnic hladkých na tenké maltové lože objemová hmotnost do 500 kg/m3, tloušťka příčky 150 mm</t>
  </si>
  <si>
    <t>74</t>
  </si>
  <si>
    <t>4,3*3,15-1*2,2</t>
  </si>
  <si>
    <t>Vodorovné konstrukce</t>
  </si>
  <si>
    <t>411321515</t>
  </si>
  <si>
    <t>Stropy z betonu železového (bez výztuže) stropů deskových, plochých střech, desek balkonových, desek hřibových stropů včetně hlavic hřibových sloupů tř. C 20/25</t>
  </si>
  <si>
    <t>76</t>
  </si>
  <si>
    <t>02_05_strop</t>
  </si>
  <si>
    <t>4,68</t>
  </si>
  <si>
    <t>39</t>
  </si>
  <si>
    <t>411354249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</si>
  <si>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60 mm, tl. plechu 1,00 mm</t>
  </si>
  <si>
    <t>78</t>
  </si>
  <si>
    <t>Poznámka k položce:_x000d_
Poznámka k položce: Výška vlny 50 mm</t>
  </si>
  <si>
    <t>5,085*8,17</t>
  </si>
  <si>
    <t>411361821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</si>
  <si>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</si>
  <si>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80</t>
  </si>
  <si>
    <t>41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</si>
  <si>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</si>
  <si>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</si>
  <si>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82</t>
  </si>
  <si>
    <t>413941121</t>
  </si>
  <si>
    <t>Osazování ocelových válcovaných nosníků ve stropech I nebo IE nebo U nebo UE nebo L do č.12 nebo výšky do 120 mm</t>
  </si>
  <si>
    <t>84</t>
  </si>
  <si>
    <t>2*(2,5+5)*10,6/1000" pod schodiště</t>
  </si>
  <si>
    <t>43</t>
  </si>
  <si>
    <t>13010744</t>
  </si>
  <si>
    <t>ocel profilová jakost S235JR (11 375) průřez IPE 120</t>
  </si>
  <si>
    <t>86</t>
  </si>
  <si>
    <t>413941123</t>
  </si>
  <si>
    <t>Osazování ocelových válcovaných nosníků ve stropech I nebo IE nebo U nebo UE nebo L č. 14 až 22 nebo výšky přes 120 do 220 mm</t>
  </si>
  <si>
    <t>88</t>
  </si>
  <si>
    <t>2,5*51,2/1000 " podchycení podesty</t>
  </si>
  <si>
    <t>0,621 " strop</t>
  </si>
  <si>
    <t>45</t>
  </si>
  <si>
    <t>13010746.1</t>
  </si>
  <si>
    <t>90</t>
  </si>
  <si>
    <t>13010978</t>
  </si>
  <si>
    <t>ocel profilová jakost S235JR (11 375) průřez HEB 180</t>
  </si>
  <si>
    <t>92</t>
  </si>
  <si>
    <t>47</t>
  </si>
  <si>
    <t>417321515</t>
  </si>
  <si>
    <t>Ztužující pásy a věnce z betonu železového (bez výztuže) tř. C 25/30</t>
  </si>
  <si>
    <t>94</t>
  </si>
  <si>
    <t>(3,26+3,55+9,72+17,89)*0,25*0,48</t>
  </si>
  <si>
    <t>(6,795+8,12+6,13)*0,25*0,38</t>
  </si>
  <si>
    <t>2 " obetonování ocelových nosníků</t>
  </si>
  <si>
    <t>417351115</t>
  </si>
  <si>
    <t>Bednění bočnic ztužujících pásů a věnců včetně vzpěr zřízení</t>
  </si>
  <si>
    <t>96</t>
  </si>
  <si>
    <t>(3,26+3,55+9,72+17,89)*0,25*2</t>
  </si>
  <si>
    <t>(6,795+8,12+6,13)*0,25*2</t>
  </si>
  <si>
    <t>(0,3+0,2+0,2)*0,2 "OTVOR V DESCE</t>
  </si>
  <si>
    <t>12 " obetonování ocelových nosníků</t>
  </si>
  <si>
    <t>49</t>
  </si>
  <si>
    <t>417351116</t>
  </si>
  <si>
    <t>Bednění bočnic ztužujících pásů a věnců včetně vzpěr odstranění</t>
  </si>
  <si>
    <t>98</t>
  </si>
  <si>
    <t>417361821</t>
  </si>
  <si>
    <t>Výztuž ztužujících pásů a věnců z betonářské oceli 10 505 (R) nebo BSt 500</t>
  </si>
  <si>
    <t>100</t>
  </si>
  <si>
    <t>51</t>
  </si>
  <si>
    <t>430321515</t>
  </si>
  <si>
    <t>Schodišťové konstrukce a rampy z betonu železového (bez výztuže) stupně, schodnice, ramena, podesty s nosníky tř. C 20/25</t>
  </si>
  <si>
    <t>102</t>
  </si>
  <si>
    <t>(3,564+4,48+2,844)*0,4+1,85*(2,248+4,642)</t>
  </si>
  <si>
    <t>schodiště</t>
  </si>
  <si>
    <t>1,185</t>
  </si>
  <si>
    <t>430361821</t>
  </si>
  <si>
    <t>Výztuž schodišťových konstrukcí a ramp stupňů, schodnic, ramen, podest s nosníky z betonářské oceli 10 505 (R) nebo BSt 500</t>
  </si>
  <si>
    <t>104</t>
  </si>
  <si>
    <t>53</t>
  </si>
  <si>
    <t>430362021</t>
  </si>
  <si>
    <t>Výztuž schodišťových konstrukcí a ramp stupňů, schodnic, ramen, podest s nosníky ze svařovaných sítí z drátů typu KARI</t>
  </si>
  <si>
    <t>106</t>
  </si>
  <si>
    <t>431351121</t>
  </si>
  <si>
    <t>Bednění podest, podstupňových desek a ramp včetně podpěrné konstrukce výšky do 4 m půdorysně přímočarých zřízení</t>
  </si>
  <si>
    <t>108</t>
  </si>
  <si>
    <t>Schodiště</t>
  </si>
  <si>
    <t>7,51</t>
  </si>
  <si>
    <t>0,23*3,72+0,41*1,83+2,351+0,808</t>
  </si>
  <si>
    <t>55</t>
  </si>
  <si>
    <t>431351122</t>
  </si>
  <si>
    <t>Bednění podest, podstupňových desek a ramp včetně podpěrné konstrukce výšky do 4 m půdorysně přímočarých odstranění</t>
  </si>
  <si>
    <t>110</t>
  </si>
  <si>
    <t>434311114</t>
  </si>
  <si>
    <t>Stupně dusané z betonu prostého nebo prokládaného kamenem na terén nebo na desku bez potěru, se zahlazením povrchu tř. C 16/20</t>
  </si>
  <si>
    <t>112</t>
  </si>
  <si>
    <t>9,65+10,01+10,52+0,36+0,72</t>
  </si>
  <si>
    <t>57</t>
  </si>
  <si>
    <t>441171111</t>
  </si>
  <si>
    <t>Montáž ocelové konstrukce zastřešení (vazníky, krovy) hmotnosti jednotlivých prvků do 30 kg/m, délky do 12 m</t>
  </si>
  <si>
    <t>114</t>
  </si>
  <si>
    <t>(166,53+268,6)/1000 " SKŘ Výkres krovů</t>
  </si>
  <si>
    <t>13010748-R</t>
  </si>
  <si>
    <t>ocel profilová jakost S355 průřez IPE 160</t>
  </si>
  <si>
    <t>116</t>
  </si>
  <si>
    <t>59</t>
  </si>
  <si>
    <t>564211111</t>
  </si>
  <si>
    <t>Podklad nebo podsyp ze štěrkopísku ŠP s rozprostřením, vlhčením a zhutněním plochy přes 100 m2, po zhutnění tl. 50 mm</t>
  </si>
  <si>
    <t>118</t>
  </si>
  <si>
    <t>564730011</t>
  </si>
  <si>
    <t>Podklad nebo kryt z kameniva hrubého drceného vel. 8-16 mm s rozprostřením a zhutněním plochy přes 100 m2, po zhutnění tl. 100 mm</t>
  </si>
  <si>
    <t>120</t>
  </si>
  <si>
    <t>61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</si>
  <si>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</si>
  <si>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</si>
  <si>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122</t>
  </si>
  <si>
    <t>59246004</t>
  </si>
  <si>
    <t>dlažba plošná betonová terasová hladká 600x600x60mm</t>
  </si>
  <si>
    <t>124</t>
  </si>
  <si>
    <t>25,9*1,03 "Přepočtené koeficientem množství</t>
  </si>
  <si>
    <t>Úpravy povrchů, podlahy a osazování výplní</t>
  </si>
  <si>
    <t>63</t>
  </si>
  <si>
    <t>611315416</t>
  </si>
  <si>
    <t>Oprava vápenné omítky vnitřních ploch hladké, tloušťky do 20 mm, s celoplošným přeštukováním, tloušťky štuku do 3 mm, stropů, v rozsahu opravované plochy do 10%</t>
  </si>
  <si>
    <t>CS ÚRS 2022 02</t>
  </si>
  <si>
    <t>126</t>
  </si>
  <si>
    <t>23,75+14,7+11,22+18,75+15,8+7,9+5,39+1,82+4,8+12,37+3,84</t>
  </si>
  <si>
    <t>612131151</t>
  </si>
  <si>
    <t>Sanační postřik vnitřních omítaných ploch vápenocementový nanášený ručně celoplošně stěn</t>
  </si>
  <si>
    <t>128</t>
  </si>
  <si>
    <t>2,235*(5,95+26+13,07)-2,03+7,65*2,2 " 1PP</t>
  </si>
  <si>
    <t>65</t>
  </si>
  <si>
    <t>612135101</t>
  </si>
  <si>
    <t>Hrubá výplň rýh maltou jakékoli šířky rýhy ve stěnách</t>
  </si>
  <si>
    <t>130</t>
  </si>
  <si>
    <t>5*0,65</t>
  </si>
  <si>
    <t>612311141</t>
  </si>
  <si>
    <t>Omítka vápenná vnitřních ploch nanášená ručně dvouvrstvá štuková, tloušťky jádrové omítky do 10 mm a tloušťky štuku do 3 mm svislých konstrukcí stěn</t>
  </si>
  <si>
    <t>132</t>
  </si>
  <si>
    <t>67</t>
  </si>
  <si>
    <t>612311191</t>
  </si>
  <si>
    <t>Omítka vápenná vnitřních ploch nanášená ručně Příplatek k cenám za každých dalších i započatých 5 mm tloušťky jádrové omítky přes 10 mm stěn</t>
  </si>
  <si>
    <t>134</t>
  </si>
  <si>
    <t>176,583*2</t>
  </si>
  <si>
    <t>612315418</t>
  </si>
  <si>
    <t>Oprava vápenné omítky vnitřních ploch hladké, tloušťky do 20 mm, s celoplošným přeštukováním, tloušťky štuku do 3 mm, stěn, v rozsahu opravované plochy přes 30 do 50%</t>
  </si>
  <si>
    <t>136</t>
  </si>
  <si>
    <t>3,465*(20,15+22,08)+3,15*(15,8+19,61+40,36)</t>
  </si>
  <si>
    <t>-1,3*2,2-1,2*1,75*7-1,1*2,2-1*2,02-0,8*2,02-1*2,2-0,9*2,2</t>
  </si>
  <si>
    <t>69</t>
  </si>
  <si>
    <t>612316121</t>
  </si>
  <si>
    <t>Omítka sanační vápenná vnitřních ploch jednovrstvá jednovrstvá, tloušťky do 20 mm nanášená ručně svislých konstrukcí stěn</t>
  </si>
  <si>
    <t>138</t>
  </si>
  <si>
    <t>612328131</t>
  </si>
  <si>
    <t>Potažení vnitřních ploch sanačním štukem tloušťky do 3 mm svislých konstrukcí stěn</t>
  </si>
  <si>
    <t>140</t>
  </si>
  <si>
    <t>71</t>
  </si>
  <si>
    <t>619996135</t>
  </si>
  <si>
    <t>Ochrana stavebních konstrukcí a samostatných prvků včetně pozdějšího odstranění obedněním z řeziva samostatných konstrukcí a prvků</t>
  </si>
  <si>
    <t>142</t>
  </si>
  <si>
    <t>619996145</t>
  </si>
  <si>
    <t>Ochrana stavebních konstrukcí a samostatných prvků včetně pozdějšího odstranění obalením geotextilií samostatných konstrukcí a prvků</t>
  </si>
  <si>
    <t>144</t>
  </si>
  <si>
    <t>73</t>
  </si>
  <si>
    <t>713131151</t>
  </si>
  <si>
    <t>Montáž tepelné izolace stěn rohožemi, pásy, deskami, dílci, bloky (izolační materiál ve specifikaci) vložením jednovrstvě</t>
  </si>
  <si>
    <t>146</t>
  </si>
  <si>
    <t>28376417</t>
  </si>
  <si>
    <t>deska XPS hrana polodrážková a hladký povrch 300kPA tl 50mm</t>
  </si>
  <si>
    <t>148</t>
  </si>
  <si>
    <t>29*1,05 "Přepočtené koeficientem množství</t>
  </si>
  <si>
    <t>75</t>
  </si>
  <si>
    <t>622131100</t>
  </si>
  <si>
    <t>Podkladní a spojovací vrstva vnějších omítaných ploch vápenný postřik nanášený ručně celoplošně stěn</t>
  </si>
  <si>
    <t>150</t>
  </si>
  <si>
    <t>(2,76+1,78+1,025+3,8+4,785+8,135+8,445)*2+(2,675+2,1)*0,5</t>
  </si>
  <si>
    <t>622142001</t>
  </si>
  <si>
    <t>Potažení vnějších ploch pletivem v ploše nebo pruzích, na plném podkladu sklovláknitým vtlačením do tmelu stěn</t>
  </si>
  <si>
    <t>152</t>
  </si>
  <si>
    <t>58,475*5,1+2*8,917+10,723</t>
  </si>
  <si>
    <t>1,7*58,475-0,9-1,2-1</t>
  </si>
  <si>
    <t>-6*0,572-1,938*7-1,756-2,275-1,925-1,65</t>
  </si>
  <si>
    <t>77</t>
  </si>
  <si>
    <t>622143001</t>
  </si>
  <si>
    <t>Montáž omítkových profilů plastových, pozinkovaných nebo dřevěných upevněných vtlačením do podkladní vrstvy nebo přibitím soklových</t>
  </si>
  <si>
    <t>154</t>
  </si>
  <si>
    <t>58,475-1-1,2-0,9</t>
  </si>
  <si>
    <t>55343012</t>
  </si>
  <si>
    <t>profil soklový Pz+PVC pro vnější omítky tl 20mm</t>
  </si>
  <si>
    <t>156</t>
  </si>
  <si>
    <t>79</t>
  </si>
  <si>
    <t>622143003</t>
  </si>
  <si>
    <t>Montáž omítkových profilů plastových, pozinkovaných nebo dřevěných upevněných vtlačením do podkladní vrstvy nebo přibitím rohových s tkaninou</t>
  </si>
  <si>
    <t>158</t>
  </si>
  <si>
    <t>5,28*4+6*3,065+7*4,54+5,4+4,75+4,85+5,5+3*2</t>
  </si>
  <si>
    <t>55343026</t>
  </si>
  <si>
    <t>profil rohový Pz+PVC pro vnější omítky tl 15mm</t>
  </si>
  <si>
    <t>160</t>
  </si>
  <si>
    <t>97,79*1,05 "Přepočtené koeficientem množství</t>
  </si>
  <si>
    <t>81</t>
  </si>
  <si>
    <t>622151011</t>
  </si>
  <si>
    <t>Penetrační nátěr vnějších pastovitých tenkovrstvých omítek silikátový stěn</t>
  </si>
  <si>
    <t>162</t>
  </si>
  <si>
    <t>622211031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</si>
  <si>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</si>
  <si>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164</t>
  </si>
  <si>
    <t>Hlavní plocha</t>
  </si>
  <si>
    <t>sokl</t>
  </si>
  <si>
    <t>83</t>
  </si>
  <si>
    <t>28376042</t>
  </si>
  <si>
    <t>deska EPS grafitová fasádní λ=0,032 tl 140mm</t>
  </si>
  <si>
    <t>166</t>
  </si>
  <si>
    <t>302,176*1,02 "Přepočtené koeficientem množství</t>
  </si>
  <si>
    <t>28376359</t>
  </si>
  <si>
    <t>deska perimetrická pro zateplení spodních staveb 200kPa λ=0,034 tl 160mm</t>
  </si>
  <si>
    <t>168</t>
  </si>
  <si>
    <t>96,308*1,02 "Přepočtené koeficientem množství</t>
  </si>
  <si>
    <t>85</t>
  </si>
  <si>
    <t>622212001</t>
  </si>
  <si>
    <t>Montáž kontaktního zateplení vnějšího ostění, nadpraží nebo parapetu lepením z polystyrenových desek hloubky špalet do 200 mm, tloušťky desek do 40 mm</t>
  </si>
  <si>
    <t>170</t>
  </si>
  <si>
    <t>28376032</t>
  </si>
  <si>
    <t>deska EPS grafitová fasádní λ=0,032 tl 40mm</t>
  </si>
  <si>
    <t>172</t>
  </si>
  <si>
    <t>56,69*0,14</t>
  </si>
  <si>
    <t>87</t>
  </si>
  <si>
    <t>622212011</t>
  </si>
  <si>
    <t>Montáž kontaktního zateplení vnějšího ostění, nadpraží nebo parapetu lepením z polystyrenových desek hloubky špalet do 200 mm, tloušťky desek přes 40 do 80 mm</t>
  </si>
  <si>
    <t>174</t>
  </si>
  <si>
    <t>28376033</t>
  </si>
  <si>
    <t>deska EPS grafitová fasádní λ=0,032 tl 50mm</t>
  </si>
  <si>
    <t>176</t>
  </si>
  <si>
    <t>8,750*0,1</t>
  </si>
  <si>
    <t>89</t>
  </si>
  <si>
    <t>622531032</t>
  </si>
  <si>
    <t>Omítka tenkovrstvá silikonová vnějších ploch probarvená bez penetrace zatíraná (škrábaná), zrnitost 3,0 mm stěn</t>
  </si>
  <si>
    <t>178</t>
  </si>
  <si>
    <t>629991011</t>
  </si>
  <si>
    <t>Zakrytí vnějších ploch před znečištěním včetně pozdějšího odkrytí výplní otvorů a svislých ploch fólií přilepenou lepící páskou</t>
  </si>
  <si>
    <t>180</t>
  </si>
  <si>
    <t>91</t>
  </si>
  <si>
    <t>629995101</t>
  </si>
  <si>
    <t>Očištění vnějších ploch tlakovou vodou omytím</t>
  </si>
  <si>
    <t>182</t>
  </si>
  <si>
    <t>631311115</t>
  </si>
  <si>
    <t>Mazanina z betonu prostého bez zvýšených nároků na prostředí tl. přes 50 do 80 mm tř. C 20/25</t>
  </si>
  <si>
    <t>184</t>
  </si>
  <si>
    <t>(23,75+14,7+11,22+18,75+15,8+7,9+5,39+1,82+4,8+12,37+3,84)*0,06</t>
  </si>
  <si>
    <t>93</t>
  </si>
  <si>
    <t>637211122</t>
  </si>
  <si>
    <t>Okapový chodník z dlaždic betonových do písku se zalitím spár cementovou maltou, tl. dlaždic 60 mm</t>
  </si>
  <si>
    <t>186</t>
  </si>
  <si>
    <t>(10,865+9,28)*0,6</t>
  </si>
  <si>
    <t>642942111</t>
  </si>
  <si>
    <t>Osazování zárubní nebo rámů kovových dveřních lisovaných nebo z úhelníků bez dveřních křídel na cementovou maltu, plochy otvoru do 2,5 m2</t>
  </si>
  <si>
    <t>188</t>
  </si>
  <si>
    <t>4+3+1+11+1</t>
  </si>
  <si>
    <t>95</t>
  </si>
  <si>
    <t>55331487</t>
  </si>
  <si>
    <t>zárubeň jednokřídlá ocelová pro zdění tl stěny 110-150mm rozměru 800/1970, 2100mm</t>
  </si>
  <si>
    <t>190</t>
  </si>
  <si>
    <t>55331489</t>
  </si>
  <si>
    <t>zárubeň jednokřídlá ocelová pro zdění tl stěny 110-150mm rozměru 1100/1970, 2100mm</t>
  </si>
  <si>
    <t>192</t>
  </si>
  <si>
    <t>97</t>
  </si>
  <si>
    <t>55331492</t>
  </si>
  <si>
    <t>zárubeň jednokřídlá ocelová pro zdění tl stěny 160-200mm rozměru 800/1970, 2100mm</t>
  </si>
  <si>
    <t>194</t>
  </si>
  <si>
    <t>55331493</t>
  </si>
  <si>
    <t>zárubeň jednokřídlá ocelová pro zdění tl stěny 160-200mm rozměru 900/1970, 2100mm</t>
  </si>
  <si>
    <t>196</t>
  </si>
  <si>
    <t>99</t>
  </si>
  <si>
    <t>55331494</t>
  </si>
  <si>
    <t>zárubeň jednokřídlá ocelová pro zdění tl stěny 160-200mm rozměru 1100/1970, 2100mm</t>
  </si>
  <si>
    <t>198</t>
  </si>
  <si>
    <t>642946111</t>
  </si>
  <si>
    <t>Osazení stavebního pouzdra posuvných dveří do zděné příčky s jednou kapsou pro jedno dveřní křídlo průchozí šířky do 800 mm</t>
  </si>
  <si>
    <t>200</t>
  </si>
  <si>
    <t>101</t>
  </si>
  <si>
    <t>55331611</t>
  </si>
  <si>
    <t>pouzdro stavební posuvných dveří jednopouzdrové 700mm standardní rozměr</t>
  </si>
  <si>
    <t>202</t>
  </si>
  <si>
    <t>941111312</t>
  </si>
  <si>
    <t>Odborná prohlídka lešení řadového trubkového lehkého pracovního s podlahami s provozním zatížením tř. 3 do 200 kg/m2 šířky tř. W06 až W12 od 0,6 m do 1,5 m výšky do 25 m, celkové plochy do 500 m2 zakrytého sítí</t>
  </si>
  <si>
    <t>204</t>
  </si>
  <si>
    <t>103</t>
  </si>
  <si>
    <t>941311111</t>
  </si>
  <si>
    <t>Montáž lešení řadového modulového lehkého pracovního s podlahami s provozním zatížením tř. 3 do 200 kg/m2 šířky tř. SW06 od 0,6 do 0,9 m, výšky do 10 m</t>
  </si>
  <si>
    <t>206</t>
  </si>
  <si>
    <t>66,55*5</t>
  </si>
  <si>
    <t>941311211</t>
  </si>
  <si>
    <t>Montáž lešení řadového modulového lehkého pracovního s podlahami s provozním zatížením tř. 3 do 200 kg/m2 Příplatek za první a každý další den použití lešení k ceně -1111 nebo -1112</t>
  </si>
  <si>
    <t>208</t>
  </si>
  <si>
    <t>66,55*5*30</t>
  </si>
  <si>
    <t>105</t>
  </si>
  <si>
    <t>941311811</t>
  </si>
  <si>
    <t>Demontáž lešení řadového modulového lehkého pracovního s podlahami s provozním zatížením tř. 3 do 200 kg/m2 šířky SW06 od 0,6 do 0,9 m, výšky do 10 m</t>
  </si>
  <si>
    <t>210</t>
  </si>
  <si>
    <t>944511111</t>
  </si>
  <si>
    <t>Montáž ochranné sítě zavěšené na konstrukci lešení z textilie z umělých vláken</t>
  </si>
  <si>
    <t>212</t>
  </si>
  <si>
    <t>107</t>
  </si>
  <si>
    <t>944511211</t>
  </si>
  <si>
    <t>Montáž ochranné sítě Příplatek za první a každý další den použití sítě k ceně -1111</t>
  </si>
  <si>
    <t>214</t>
  </si>
  <si>
    <t>944511811</t>
  </si>
  <si>
    <t>Demontáž ochranné sítě zavěšené na konstrukci lešení z textilie z umělých vláken</t>
  </si>
  <si>
    <t>216</t>
  </si>
  <si>
    <t>109</t>
  </si>
  <si>
    <t>949101111</t>
  </si>
  <si>
    <t>Lešení pomocné pracovní pro objekty pozemních staveb pro zatížení do 150 kg/m2, o výšce lešeňové podlahy do 1,9 m</t>
  </si>
  <si>
    <t>218</t>
  </si>
  <si>
    <t>23,75+14,7+11,22+18,75+15,8+7,9+5,39+1,82+4,8+12,37+3,84+25,9 "1.np</t>
  </si>
  <si>
    <t>17,85+40,23+10,29+6,16+1,42+5,14+5,34+16,48+12,05+12,05 "2.NP</t>
  </si>
  <si>
    <t>952901111</t>
  </si>
  <si>
    <t>Vyčištění budov nebo objektů před předáním do užívání budov bytové nebo občanské výstavby, světlé výšky podlaží do 4 m</t>
  </si>
  <si>
    <t>220</t>
  </si>
  <si>
    <t>273,250</t>
  </si>
  <si>
    <t>111</t>
  </si>
  <si>
    <t>953961213</t>
  </si>
  <si>
    <t>Kotvy chemické s vyvrtáním otvoru do betonu, železobetonu nebo tvrdého kamene chemická patrona, velikost M 12, hloubka 110 mm</t>
  </si>
  <si>
    <t>222</t>
  </si>
  <si>
    <t>953961215</t>
  </si>
  <si>
    <t>Kotvy chemické s vyvrtáním otvoru do betonu, železobetonu nebo tvrdého kamene chemická patrona, velikost M 20, hloubka 170 mm</t>
  </si>
  <si>
    <t>224</t>
  </si>
  <si>
    <t>113</t>
  </si>
  <si>
    <t>962031132</t>
  </si>
  <si>
    <t>Bourání příček z cihel, tvárnic nebo příčkovek z cihel pálených, plných nebo dutých na maltu vápennou nebo vápenocementovou, tl. do 100 mm</t>
  </si>
  <si>
    <t>226</t>
  </si>
  <si>
    <t>(0,9*2+3,24+1,65+1,7-1,7+2)*3,7</t>
  </si>
  <si>
    <t>-2*0,7*2,02-0,9*2,02</t>
  </si>
  <si>
    <t>962031133</t>
  </si>
  <si>
    <t>Bourání příček z cihel, tvárnic nebo příčkovek z cihel pálených, plných nebo dutých na maltu vápennou nebo vápenocementovou, tl. do 150 mm</t>
  </si>
  <si>
    <t>228</t>
  </si>
  <si>
    <t>1NP</t>
  </si>
  <si>
    <t>(1,7+1,56+5+1,3)*3,7</t>
  </si>
  <si>
    <t>(4,275+2,17+1,23)*3,2</t>
  </si>
  <si>
    <t>-(0,7*2,02*3)-0,9*2,02</t>
  </si>
  <si>
    <t>115</t>
  </si>
  <si>
    <t>962032231</t>
  </si>
  <si>
    <t>Bourání zdiva nadzákladového z cihel nebo tvárnic z cihel pálených nebo vápenopískových, na maltu vápennou nebo vápenocementovou, objemu přes 1 m3</t>
  </si>
  <si>
    <t>230</t>
  </si>
  <si>
    <t>(15,28-2*0,57)*0,275</t>
  </si>
  <si>
    <t>(12,81-2*0,57)*0,53</t>
  </si>
  <si>
    <t>(12,51-2*0,57)*0,23</t>
  </si>
  <si>
    <t>962032631</t>
  </si>
  <si>
    <t>Bourání zdiva nadzákladového z cihel nebo tvárnic komínového z cihel pálených, šamotových nebo vápenopískových nad střechou na maltu vápennou nebo vápenocementovou</t>
  </si>
  <si>
    <t>232</t>
  </si>
  <si>
    <t>0,4*0,4*4,375+0,9*0,625*4,375+0,75*0,975*4,375</t>
  </si>
  <si>
    <t>117</t>
  </si>
  <si>
    <t>963042819</t>
  </si>
  <si>
    <t>Bourání schodišťových stupňů betonových zhotovených na místě</t>
  </si>
  <si>
    <t>234</t>
  </si>
  <si>
    <t>10,3+9,65+2,06+1,44</t>
  </si>
  <si>
    <t>965042141</t>
  </si>
  <si>
    <t>Bourání mazanin betonových nebo z litého asfaltu tl. do 100 mm, plochy přes 4 m2</t>
  </si>
  <si>
    <t>236</t>
  </si>
  <si>
    <t>149,600*0,1</t>
  </si>
  <si>
    <t>119</t>
  </si>
  <si>
    <t>968062244</t>
  </si>
  <si>
    <t>Vybourání dřevěných rámů oken s křídly, dveřních zárubní, vrat, stěn, ostění nebo obkladů rámů oken s křídly jednoduchých, plochy do 1 m2</t>
  </si>
  <si>
    <t>238</t>
  </si>
  <si>
    <t>1PP</t>
  </si>
  <si>
    <t>0,4*0,6*2</t>
  </si>
  <si>
    <t>1,2*0,58*3</t>
  </si>
  <si>
    <t>2NP</t>
  </si>
  <si>
    <t>0,57*6</t>
  </si>
  <si>
    <t>968062246</t>
  </si>
  <si>
    <t>Vybourání dřevěných rámů oken s křídly, dveřních zárubní, vrat, stěn, ostění nebo obkladů rámů oken s křídly jednoduchých, plochy do 4 m2</t>
  </si>
  <si>
    <t>240</t>
  </si>
  <si>
    <t>1,2*1,8*3+1,175*1,75*5</t>
  </si>
  <si>
    <t>121</t>
  </si>
  <si>
    <t>968072455</t>
  </si>
  <si>
    <t>Vybourání kovových rámů oken s křídly, dveřních zárubní, vrat, stěn, ostění nebo obkladů dveřních zárubní, plochy do 2 m2</t>
  </si>
  <si>
    <t>242</t>
  </si>
  <si>
    <t>0,7*2,02*6+0,9*2,02*5</t>
  </si>
  <si>
    <t>968072456</t>
  </si>
  <si>
    <t>Vybourání kovových rámů oken s křídly, dveřních zárubní, vrat, stěn, ostění nebo obkladů dveřních zárubní, plochy přes 2 m2</t>
  </si>
  <si>
    <t>244</t>
  </si>
  <si>
    <t>1,1*2,02*1</t>
  </si>
  <si>
    <t>1*2,02*3+1,1*2,02*3</t>
  </si>
  <si>
    <t>123</t>
  </si>
  <si>
    <t>971033131</t>
  </si>
  <si>
    <t>Vybourání otvorů ve zdivu základovém nebo nadzákladovém z cihel, tvárnic, příčkovek z cihel pálených na maltu vápennou nebo vápenocementovou průměru profilu do 60 mm, tl. do 150 mm</t>
  </si>
  <si>
    <t>246</t>
  </si>
  <si>
    <t>971033151</t>
  </si>
  <si>
    <t>Vybourání otvorů ve zdivu základovém nebo nadzákladovém z cihel, tvárnic, příčkovek z cihel pálených na maltu vápennou nebo vápenocementovou průměru profilu do 60 mm, tl. do 450 mm</t>
  </si>
  <si>
    <t>248</t>
  </si>
  <si>
    <t>125</t>
  </si>
  <si>
    <t>971033461</t>
  </si>
  <si>
    <t>Vybourání otvorů ve zdivu základovém nebo nadzákladovém z cihel, tvárnic, příčkovek z cihel pálených na maltu vápennou nebo vápenocementovou plochy do 0,25 m2, tl. do 600 mm</t>
  </si>
  <si>
    <t>250</t>
  </si>
  <si>
    <t>973022251</t>
  </si>
  <si>
    <t>Vysekání výklenků nebo kapes ve zdivu z kamene kapes, plochy do 0,10 m2, hl. do 300 mm</t>
  </si>
  <si>
    <t>252</t>
  </si>
  <si>
    <t>1" přístřešek</t>
  </si>
  <si>
    <t>2*8 "strop</t>
  </si>
  <si>
    <t>127</t>
  </si>
  <si>
    <t>974031247</t>
  </si>
  <si>
    <t>Vysekání rýh ve zdivu cihelném na maltu vápennou nebo vápenocementovou v prostoru přilehlém ke stropní konstrukci do hl. 70 mm a šířky do 300 mm</t>
  </si>
  <si>
    <t>254</t>
  </si>
  <si>
    <t>974031264</t>
  </si>
  <si>
    <t>Vysekání rýh ve zdivu cihelném na maltu vápennou nebo vápenocementovou v prostoru přilehlém ke stropní konstrukci do hl. 150 mm a šířky do 150 mm</t>
  </si>
  <si>
    <t>256</t>
  </si>
  <si>
    <t>129</t>
  </si>
  <si>
    <t>978012191</t>
  </si>
  <si>
    <t>Otlučení vápenných nebo vápenocementových omítek vnitřních ploch stropů rákosovaných, v rozsahu přes 50 do 100 %</t>
  </si>
  <si>
    <t>258</t>
  </si>
  <si>
    <t>41,41</t>
  </si>
  <si>
    <t>978013161</t>
  </si>
  <si>
    <t>Otlučení vápenných nebo vápenocementových omítek vnitřních ploch stěn s vyškrabáním spar, s očištěním zdiva, v rozsahu přes 30 do 50 %</t>
  </si>
  <si>
    <t>260</t>
  </si>
  <si>
    <t>131</t>
  </si>
  <si>
    <t>978013191</t>
  </si>
  <si>
    <t>Otlučení vápenných nebo vápenocementových omítek vnitřních ploch stěn s vyškrabáním spar, s očištěním zdiva, v rozsahu přes 50 do 100 %</t>
  </si>
  <si>
    <t>262</t>
  </si>
  <si>
    <t>993111111</t>
  </si>
  <si>
    <t>Dovoz a odvoz lešení včetně naložení a složení řadového, na vzdálenost do 10 km</t>
  </si>
  <si>
    <t>264</t>
  </si>
  <si>
    <t>133</t>
  </si>
  <si>
    <t>993111119</t>
  </si>
  <si>
    <t>Dovoz a odvoz lešení včetně naložení a složení řadového, na vzdálenost Příplatek k ceně za každých dalších i započatých 10 km přes 10 km</t>
  </si>
  <si>
    <t>266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</si>
  <si>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</si>
  <si>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</si>
  <si>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268</t>
  </si>
  <si>
    <t>PSV</t>
  </si>
  <si>
    <t>Práce a dodávky PSV</t>
  </si>
  <si>
    <t>711</t>
  </si>
  <si>
    <t>Izolace proti vodě, vlhkosti a plynům</t>
  </si>
  <si>
    <t>135</t>
  </si>
  <si>
    <t>711161273</t>
  </si>
  <si>
    <t>Provedení izolace proti zemní vlhkosti nopovou fólií na ploše svislé S z nopové fólie</t>
  </si>
  <si>
    <t>270</t>
  </si>
  <si>
    <t>1,6*16,185</t>
  </si>
  <si>
    <t>28323005</t>
  </si>
  <si>
    <t>fólie profilovaná (nopová) drenážní HDPE s výškou nopů 8mm</t>
  </si>
  <si>
    <t>272</t>
  </si>
  <si>
    <t>25,896*1,221 "Přepočtené koeficientem množství</t>
  </si>
  <si>
    <t>137</t>
  </si>
  <si>
    <t>711161384</t>
  </si>
  <si>
    <t>Izolace proti zemní vlhkosti a beztlakové vodě nopovými fóliemi ostatní ukončení izolace provětrávací lištou</t>
  </si>
  <si>
    <t>274</t>
  </si>
  <si>
    <t>16,185</t>
  </si>
  <si>
    <t>711441559</t>
  </si>
  <si>
    <t>Provedení izolace proti povrchové a podpovrchové tlakové vodě pásy přitavením NAIP na ploše vodorovné V</t>
  </si>
  <si>
    <t>276</t>
  </si>
  <si>
    <t>(23,75+14,7+11,22+18,75+15,8+7,9+5,39+1,82+4,8+12,37+3,84)*2</t>
  </si>
  <si>
    <t>139</t>
  </si>
  <si>
    <t>62832001</t>
  </si>
  <si>
    <t>pás asfaltový natavitelný oxidovaný tl 3,5mm typu V60 S35 s vložkou ze skleněné rohože, s jemnozrnným minerálním posypem</t>
  </si>
  <si>
    <t>278</t>
  </si>
  <si>
    <t>240,68*1,1655 "Přepočtené koeficientem množství</t>
  </si>
  <si>
    <t>998711102</t>
  </si>
  <si>
    <t>Přesun hmot pro izolace proti vodě, vlhkosti a plynům stanovený z hmotnosti přesunovaného materiálu vodorovná dopravní vzdálenost do 50 m v objektech výšky přes 6 do 12 m</t>
  </si>
  <si>
    <t>280</t>
  </si>
  <si>
    <t>713</t>
  </si>
  <si>
    <t>Izolace tepelné</t>
  </si>
  <si>
    <t>141</t>
  </si>
  <si>
    <t>713113111</t>
  </si>
  <si>
    <t>Tepelná izolace lehkou stříkanou PUR pěnou s otevřenou buněčnou strukturou, objemové hmotnosti 10 kg/m3 stropů ze spodní strany</t>
  </si>
  <si>
    <t>282</t>
  </si>
  <si>
    <t>0,06*(6,75+24,32+10,34)*1,1</t>
  </si>
  <si>
    <t>713151111</t>
  </si>
  <si>
    <t>Montáž tepelné izolace střech šikmých rohožemi, pásy, deskami (izolační materiál ve specifikaci) kladenými volně mezi krokve</t>
  </si>
  <si>
    <t>284</t>
  </si>
  <si>
    <t>136+33,23</t>
  </si>
  <si>
    <t>143</t>
  </si>
  <si>
    <t>28329029</t>
  </si>
  <si>
    <t>fólie kontaktní difuzně propustná pro doplňkovou hydroizolační vrstvu, monolitická třívrstvá PES/PP 150-160g/m2</t>
  </si>
  <si>
    <t>286</t>
  </si>
  <si>
    <t>169,23*1,22 "Přepočtené koeficientem množství</t>
  </si>
  <si>
    <t>63150867</t>
  </si>
  <si>
    <t>pás tepelně izolační univerzální λ=0,038-0,039 tl 160mm</t>
  </si>
  <si>
    <t>288</t>
  </si>
  <si>
    <t>169,23*1,02 "Přepočtené koeficientem množství</t>
  </si>
  <si>
    <t>145</t>
  </si>
  <si>
    <t>998713102</t>
  </si>
  <si>
    <t>Přesun hmot pro izolace tepelné stanovený z hmotnosti přesunovaného materiálu vodorovná dopravní vzdálenost do 50 m v objektech výšky přes 6 m do 12 m</t>
  </si>
  <si>
    <t>290</t>
  </si>
  <si>
    <t>714</t>
  </si>
  <si>
    <t>Akustická a protiotřesová opatření</t>
  </si>
  <si>
    <t>714182001</t>
  </si>
  <si>
    <t>Montáž pohltivých a konstrukčních součástí vložek izolačních volně rohoží stropů nebo stěn</t>
  </si>
  <si>
    <t>CS ÚRS 2022 01</t>
  </si>
  <si>
    <t>292</t>
  </si>
  <si>
    <t>17,85+10,29+6,16+1,42+5,14+5,34+16,48+12,05+12,05</t>
  </si>
  <si>
    <t>147</t>
  </si>
  <si>
    <t>62432100</t>
  </si>
  <si>
    <t>voština podlahová s vysokou akustickou izolací</t>
  </si>
  <si>
    <t>294</t>
  </si>
  <si>
    <t>86,78*0,7 "Přepočtené koeficientem množství</t>
  </si>
  <si>
    <t>998714102</t>
  </si>
  <si>
    <t>Přesun hmot pro akustická a protiotřesová opatření stanovený z hmotnosti přesunovaného materiálu vodorovná dopravní vzdálenost do 50 m v objektech výšky přes 6 do 12 m</t>
  </si>
  <si>
    <t>296</t>
  </si>
  <si>
    <t>762</t>
  </si>
  <si>
    <t>Konstrukce tesařské</t>
  </si>
  <si>
    <t>149</t>
  </si>
  <si>
    <t>762082320</t>
  </si>
  <si>
    <t>Profilování zhlaví trámů a ozdobných konců jednoduchý vnitřní půloblouk, plochy do 160 cm2</t>
  </si>
  <si>
    <t>298</t>
  </si>
  <si>
    <t>14*4*2</t>
  </si>
  <si>
    <t>762086111</t>
  </si>
  <si>
    <t>Montáž kovových doplňkových konstrukcí (materiál ve specifikaci) hmotnosti prvku do 5 kg</t>
  </si>
  <si>
    <t>kg</t>
  </si>
  <si>
    <t>300</t>
  </si>
  <si>
    <t>(0,002+0,005+0,004+0,055+0,05+0,066+0,005+0,078+0,001+0,002+0,002)*1000</t>
  </si>
  <si>
    <t>151</t>
  </si>
  <si>
    <t>762R001</t>
  </si>
  <si>
    <t>Svorník M18</t>
  </si>
  <si>
    <t>302</t>
  </si>
  <si>
    <t>762R002</t>
  </si>
  <si>
    <t>Svorník M30</t>
  </si>
  <si>
    <t>304</t>
  </si>
  <si>
    <t>153</t>
  </si>
  <si>
    <t>762R003</t>
  </si>
  <si>
    <t>Vrtut 10/45</t>
  </si>
  <si>
    <t>306</t>
  </si>
  <si>
    <t>762R004</t>
  </si>
  <si>
    <t>Vrtut 10/100</t>
  </si>
  <si>
    <t>308</t>
  </si>
  <si>
    <t>155</t>
  </si>
  <si>
    <t>762R005</t>
  </si>
  <si>
    <t>Vrtut 5/35</t>
  </si>
  <si>
    <t>310</t>
  </si>
  <si>
    <t>8*24</t>
  </si>
  <si>
    <t>30925262</t>
  </si>
  <si>
    <t>šroub metrický celozávit DIN 933 8.8 BZ M10x50mm</t>
  </si>
  <si>
    <t>100 kus</t>
  </si>
  <si>
    <t>312</t>
  </si>
  <si>
    <t>157</t>
  </si>
  <si>
    <t>5482511.R1</t>
  </si>
  <si>
    <t>kování tesařské úhelník 90° 90x100x100x5,0mm</t>
  </si>
  <si>
    <t>314</t>
  </si>
  <si>
    <t>5482511.R2</t>
  </si>
  <si>
    <t>kování tesařské úhelník 90° 80x100x100x5,0mm</t>
  </si>
  <si>
    <t>316</t>
  </si>
  <si>
    <t>159</t>
  </si>
  <si>
    <t>31197010</t>
  </si>
  <si>
    <t>tyč závitová Zn bílý DIN 975 8.8 M22</t>
  </si>
  <si>
    <t>318</t>
  </si>
  <si>
    <t>40*0,55</t>
  </si>
  <si>
    <t>54825013</t>
  </si>
  <si>
    <t>kotevní patka tvaru T 90x90 20x200mm</t>
  </si>
  <si>
    <t>320</t>
  </si>
  <si>
    <t>161</t>
  </si>
  <si>
    <t>54825173</t>
  </si>
  <si>
    <t>kování tesařské úhelník 90° typ3 160x40x60x3,0mm</t>
  </si>
  <si>
    <t>322</t>
  </si>
  <si>
    <t>2*51</t>
  </si>
  <si>
    <t>54825509</t>
  </si>
  <si>
    <t>buldok 75x23x1,30mm oboustr.</t>
  </si>
  <si>
    <t>324</t>
  </si>
  <si>
    <t>163</t>
  </si>
  <si>
    <t>31197004</t>
  </si>
  <si>
    <t>tyč závitová Pz 4.6 M12</t>
  </si>
  <si>
    <t>326</t>
  </si>
  <si>
    <t>14*0,19</t>
  </si>
  <si>
    <t>762231811</t>
  </si>
  <si>
    <t>Demontáž obložení schodiště stupňů a podstupnic</t>
  </si>
  <si>
    <t>328</t>
  </si>
  <si>
    <t>165</t>
  </si>
  <si>
    <t>762331812</t>
  </si>
  <si>
    <t>Demontáž vázaných konstrukcí krovů sklonu do 60° z hranolů, hranolků, fošen, průřezové plochy přes 120 do 224 cm2</t>
  </si>
  <si>
    <t>330</t>
  </si>
  <si>
    <t>29*5,1+9*6+15</t>
  </si>
  <si>
    <t>762331813</t>
  </si>
  <si>
    <t>Demontáž vázaných konstrukcí krovů sklonu do 60° z hranolů, hranolků, fošen, průřezové plochy přes 224 do 288 cm2</t>
  </si>
  <si>
    <t>332</t>
  </si>
  <si>
    <t>18*2+20,25*2+4,5*2+2,8*2+3,15*2</t>
  </si>
  <si>
    <t>167</t>
  </si>
  <si>
    <t>762332141</t>
  </si>
  <si>
    <t>Montáž vázaných konstrukcí krovů střech pultových, sedlových, valbových, stanových čtvercového nebo obdélníkového půdorysu z řeziva hraněného s použitím ocelových spojek (spojky ve specifikaci) průřezové plochy do 120 cm2</t>
  </si>
  <si>
    <t>334</t>
  </si>
  <si>
    <t>63,9 " kleštiny 2x40/200</t>
  </si>
  <si>
    <t>10,5 " kleštiny 2x40/200</t>
  </si>
  <si>
    <t>60512125</t>
  </si>
  <si>
    <t>hranol stavební řezivo průřezu do 120cm2 do dl 6m</t>
  </si>
  <si>
    <t>336</t>
  </si>
  <si>
    <t>1,02 " kleštiny 2x40/200</t>
  </si>
  <si>
    <t>0,13 " kleštiny 2x40/200</t>
  </si>
  <si>
    <t>1,15*1,1 "Přepočtené koeficientem množství</t>
  </si>
  <si>
    <t>169</t>
  </si>
  <si>
    <t>762332142</t>
  </si>
  <si>
    <t>Montáž vázaných konstrukcí krovů střech pultových, sedlových, valbových, stanových čtvercového nebo obdélníkového půdorysu z řeziva hraněného s použitím ocelových spojek (spojky ve specifikaci) průřezové plochy přes 120 do 224 cm2</t>
  </si>
  <si>
    <t>338</t>
  </si>
  <si>
    <t>7,5 " sloupky 120/120</t>
  </si>
  <si>
    <t>5,91 " vaznice 100/140</t>
  </si>
  <si>
    <t>3,95 " nárožní krokev 100/140</t>
  </si>
  <si>
    <t>60512130</t>
  </si>
  <si>
    <t>hranol stavební řezivo průřezu do 224cm2 do dl 6m</t>
  </si>
  <si>
    <t>340</t>
  </si>
  <si>
    <t>0,61 " sloupky 120/120</t>
  </si>
  <si>
    <t>0,08 " vaznice 100/140</t>
  </si>
  <si>
    <t>0,06 " nárožní krokev 100/140</t>
  </si>
  <si>
    <t>0,75*1,1 "Přepočtené koeficientem množství</t>
  </si>
  <si>
    <t>171</t>
  </si>
  <si>
    <t>762332143</t>
  </si>
  <si>
    <t>Montáž vázaných konstrukcí krovů střech pultových, sedlových, valbových, stanových čtvercového nebo obdélníkového půdorysu z řeziva hraněného s použitím ocelových spojek (spojky ve specifikaci) průřezové plochy přes 224 do 288 cm2</t>
  </si>
  <si>
    <t>342</t>
  </si>
  <si>
    <t>Pozednice 160/160</t>
  </si>
  <si>
    <t>37,3</t>
  </si>
  <si>
    <t>Krokve</t>
  </si>
  <si>
    <t>265,2</t>
  </si>
  <si>
    <t>Valba</t>
  </si>
  <si>
    <t>3,52</t>
  </si>
  <si>
    <t>60512135</t>
  </si>
  <si>
    <t>hranol stavební řezivo průřezu do 288cm2 do dl 6m</t>
  </si>
  <si>
    <t>344</t>
  </si>
  <si>
    <t>0,62</t>
  </si>
  <si>
    <t>6,36</t>
  </si>
  <si>
    <t>0,08</t>
  </si>
  <si>
    <t>7,06*1,1 "Přepočtené koeficientem množství</t>
  </si>
  <si>
    <t>173</t>
  </si>
  <si>
    <t>762332145</t>
  </si>
  <si>
    <t>Montáž vázaných konstrukcí krovů střech pultových, sedlových, valbových, stanových čtvercového nebo obdélníkového půdorysu z řeziva hraněného s použitím ocelových spojek (spojky ve specifikaci) průřezové plochy přes 450 cm2</t>
  </si>
  <si>
    <t>346</t>
  </si>
  <si>
    <t>12,6 " nárožní krokev</t>
  </si>
  <si>
    <t>60512146</t>
  </si>
  <si>
    <t>hranol stavební řezivo průřezu nad 450cm2 dl 6-8m</t>
  </si>
  <si>
    <t>348</t>
  </si>
  <si>
    <t>175</t>
  </si>
  <si>
    <t>762341210</t>
  </si>
  <si>
    <t>Montáž bednění střech rovných a šikmých sklonu do 60° s vyřezáním otvorů z prken hrubých na sraz tl. do 32 mm</t>
  </si>
  <si>
    <t>350</t>
  </si>
  <si>
    <t>(8,68*20,53)*1,123</t>
  </si>
  <si>
    <t>60515111</t>
  </si>
  <si>
    <t>řezivo jehličnaté boční prkno 20-30mm</t>
  </si>
  <si>
    <t>352</t>
  </si>
  <si>
    <t>177</t>
  </si>
  <si>
    <t>762341260</t>
  </si>
  <si>
    <t>Montáž bednění střech rovných a šikmých sklonu do 60° s vyřezáním otvorů z palubek</t>
  </si>
  <si>
    <t>354</t>
  </si>
  <si>
    <t>3,65*9,5" přístřešek</t>
  </si>
  <si>
    <t>61189990</t>
  </si>
  <si>
    <t>palubky podlahové smrk tl 28mm A/B</t>
  </si>
  <si>
    <t>356</t>
  </si>
  <si>
    <t>34,675*1,1 "Přepočtené koeficientem množství</t>
  </si>
  <si>
    <t>179</t>
  </si>
  <si>
    <t>762341660</t>
  </si>
  <si>
    <t>Montáž bednění střech štítových okapových říms, krajnic, závětrných prken a žaluzií ve spádu nebo rovnoběžně s okapem z palubek</t>
  </si>
  <si>
    <t>358</t>
  </si>
  <si>
    <t>2*2*1*5,05+2*1*4,85+1*(2+3,5+3,5+9,5+19)</t>
  </si>
  <si>
    <t>61191180</t>
  </si>
  <si>
    <t>palubky obkladové smrk profil klasický 19x146mm jakost A/B</t>
  </si>
  <si>
    <t>360</t>
  </si>
  <si>
    <t>67,4*1,1 "Přepočtené koeficientem množství</t>
  </si>
  <si>
    <t>181</t>
  </si>
  <si>
    <t>762341811</t>
  </si>
  <si>
    <t>Demontáž bednění a laťování bednění střech rovných, obloukových, sklonu do 60° se všemi nadstřešními konstrukcemi z prken hrubých, hoblovaných tl. do 32 mm</t>
  </si>
  <si>
    <t>362</t>
  </si>
  <si>
    <t>214*1,187</t>
  </si>
  <si>
    <t>762342214</t>
  </si>
  <si>
    <t>Montáž laťování střech jednoduchých sklonu do 60° při osové vzdálenosti latí přes 150 do 360 mm</t>
  </si>
  <si>
    <t>364</t>
  </si>
  <si>
    <t>(8,68*20,53+3,6*10,86)*1,123</t>
  </si>
  <si>
    <t>183</t>
  </si>
  <si>
    <t>60514101</t>
  </si>
  <si>
    <t>řezivo jehličnaté lať 10-25cm2</t>
  </si>
  <si>
    <t>366</t>
  </si>
  <si>
    <t>762395000</t>
  </si>
  <si>
    <t>Spojovací prostředky krovů, bednění a laťování, nadstřešních konstrukcí svory, prkna, hřebíky, pásová ocel, vruty</t>
  </si>
  <si>
    <t>368</t>
  </si>
  <si>
    <t>185</t>
  </si>
  <si>
    <t>762713220</t>
  </si>
  <si>
    <t>Montáž prostorových vázaných konstrukcí z řeziva hraněného nebo polohraněného s použitím ocelových spojek (spojky ve specifikaci) průřezové plochy přes 120 do 224 cm2</t>
  </si>
  <si>
    <t>370</t>
  </si>
  <si>
    <t>Vaznice</t>
  </si>
  <si>
    <t>Sloupky</t>
  </si>
  <si>
    <t>51,1</t>
  </si>
  <si>
    <t>8,55</t>
  </si>
  <si>
    <t>372</t>
  </si>
  <si>
    <t>187</t>
  </si>
  <si>
    <t>762795000</t>
  </si>
  <si>
    <t>Spojovací prostředky prostorových vázaných konstrukcí hřebíky, svory, fixační prkna</t>
  </si>
  <si>
    <t>374</t>
  </si>
  <si>
    <t>998762102</t>
  </si>
  <si>
    <t>Přesun hmot pro konstrukce tesařské stanovený z hmotnosti přesunovaného materiálu vodorovná dopravní vzdálenost do 50 m v objektech výšky přes 6 do 12 m</t>
  </si>
  <si>
    <t>376</t>
  </si>
  <si>
    <t>763</t>
  </si>
  <si>
    <t>Konstrukce suché výstavby</t>
  </si>
  <si>
    <t>189</t>
  </si>
  <si>
    <t>763111326</t>
  </si>
  <si>
    <t>Příčka ze sádrokartonových desek s nosnou konstrukcí z jednoduchých ocelových profilů UW, CW jednoduše opláštěná deskou protipožární DF tl. 12,5 mm s izolací, EI 45, příčka tl. 125 mm, profil 100, Rw do 51 dB</t>
  </si>
  <si>
    <t>378</t>
  </si>
  <si>
    <t>14,865+10,06+(2,77*2+4,1)*2,76+(1,775+0,95+2,06)*3,02-0,9*2,02*3</t>
  </si>
  <si>
    <t>763112312</t>
  </si>
  <si>
    <t>Příčka mezibytová ze sádrokartonových desek s nosnou konstrukcí ze zdvojených ocelových profilů UW, CW dvojitě opláštěná deskami standardními A tl. 2 x 12,5 mm s dvojitou izolací, EI 60, příčka tl. 155 mm, profil 50, Rw do 62 dB</t>
  </si>
  <si>
    <t>380</t>
  </si>
  <si>
    <t>8,17*3,02-0,9*2,02*2+6,615</t>
  </si>
  <si>
    <t>191</t>
  </si>
  <si>
    <t>763121431</t>
  </si>
  <si>
    <t>Stěna předsazená ze sádrokartonových desek s nosnou konstrukcí z ocelových profilů CW, UW jednoduše opláštěná deskou protipožární impregnovanou DFH2 tl. 12,5 mm s izolací, EI 30, Rw do 12 dB, stěna tl. 62,5 mm, profil 50</t>
  </si>
  <si>
    <t>382</t>
  </si>
  <si>
    <t>1,565*(9,575+9,42)+14,55+20,28</t>
  </si>
  <si>
    <t>1,915*(8,17+2,12+2,885+4,71)-4*0,572</t>
  </si>
  <si>
    <t>763121590</t>
  </si>
  <si>
    <t>Stěna předsazená ze sádrokartonových desek pro osazení závěsného WC s nosnou konstrukcí z ocelových profilů CW, UW dvojitě opláštěná deskami impregnovanými H2 tl. 2x12,5 mm bez izolace, stěna tl. 150 - 250 mm, profil 50</t>
  </si>
  <si>
    <t>384</t>
  </si>
  <si>
    <t>2,85*(1,05+1,875+1)+3*0,945</t>
  </si>
  <si>
    <t>193</t>
  </si>
  <si>
    <t>763131431</t>
  </si>
  <si>
    <t>Podhled ze sádrokartonových desek dvouvrstvá zavěšená spodní konstrukce z ocelových profilů CD, UD jednoduše opláštěná deskou protipožární DF, tl. 12,5 mm, bez izolace, REI do 90</t>
  </si>
  <si>
    <t>386</t>
  </si>
  <si>
    <t>11,22+18,75+15,8+7,9+5,39+1,82+4,8</t>
  </si>
  <si>
    <t>763131491</t>
  </si>
  <si>
    <t>Podhled ze sádrokartonových desek dvouvrstvá zavěšená spodní konstrukce z ocelových profilů CD, UD jednoduše opláštěná deskou akustickou, tl. 12,5 mm, s izolací, REI do 90</t>
  </si>
  <si>
    <t>388</t>
  </si>
  <si>
    <t>12,37+3,84</t>
  </si>
  <si>
    <t>195</t>
  </si>
  <si>
    <t>763131613</t>
  </si>
  <si>
    <t>Podhled ze sádrokartonových desek montáž nosné konstrukce z profilů CD, UD jednovrstvé</t>
  </si>
  <si>
    <t>390</t>
  </si>
  <si>
    <t>59030626</t>
  </si>
  <si>
    <t>profil pro stropní konstrukce a předsazené stěny CD 60</t>
  </si>
  <si>
    <t>CS ÚRS 2021 01</t>
  </si>
  <si>
    <t>392</t>
  </si>
  <si>
    <t>197</t>
  </si>
  <si>
    <t>763161719</t>
  </si>
  <si>
    <t>Podkroví ze sádrokartonových desek dvouvrstvá spodní konstrukce z ocelových profilů CD, UD na krokvových závěsech jednoduše opláštěná deskou protipožární DF, tl. 12,5 mm, TI tl. 100 mm 15 kg/m3, REI 15 DP3</t>
  </si>
  <si>
    <t>394</t>
  </si>
  <si>
    <t>(4,1*2+3,135+2,535+2,47+2,995+5)*2,05+2*5,085*2,65"šikmá</t>
  </si>
  <si>
    <t>16,68+1,42+1,25+20,75+17,85+1,09+7,16+5,32+5,32</t>
  </si>
  <si>
    <t>763161732</t>
  </si>
  <si>
    <t>Podkroví ze sádrokartonových desek dvouvrstvá spodní konstrukce z ocelových profilů CD, UD na krokvových závěsech jednoduše opláštěná deskou impregnovanými H2, tl. 12,5 mm, TI tl. 100 mm 15 kg/m3, REI 15 DP3</t>
  </si>
  <si>
    <t>396</t>
  </si>
  <si>
    <t>1,87*2,65"šikmá</t>
  </si>
  <si>
    <t>2,06</t>
  </si>
  <si>
    <t>199</t>
  </si>
  <si>
    <t>763251144</t>
  </si>
  <si>
    <t>Podlaha ze sádrovláknitých desek na pero a drážku podlahové desky tl. 2 x 10 mm podlaha tl. 50 mm s minerální deskou tl. 10 mm a podsypem tl. 20 mm</t>
  </si>
  <si>
    <t>398</t>
  </si>
  <si>
    <t>763251391</t>
  </si>
  <si>
    <t>Podlaha ze sádrovláknitých desek na pero a drážku Příplatek k cenám za každých dalších 10 mm suchého podsypu</t>
  </si>
  <si>
    <t>400</t>
  </si>
  <si>
    <t>(17,85+10,29+6,16+1,42+5,14+5,34+16,48+12,05+12,05)*13</t>
  </si>
  <si>
    <t>201</t>
  </si>
  <si>
    <t>763431101</t>
  </si>
  <si>
    <t>Montáž podhledu minerálního samonosného šířky do 2500 mm (chodbový systém), velikosti panelů do 0,96 m2</t>
  </si>
  <si>
    <t>402</t>
  </si>
  <si>
    <t>5,39+1,82+4,8</t>
  </si>
  <si>
    <t>631263-R</t>
  </si>
  <si>
    <t>Minerální podhled do vlhka tl. 25mm</t>
  </si>
  <si>
    <t>404</t>
  </si>
  <si>
    <t>12,01*1,05 "Přepočtené koeficientem množství</t>
  </si>
  <si>
    <t>203</t>
  </si>
  <si>
    <t>763431201</t>
  </si>
  <si>
    <t>Montáž podhledu minerálního napojení na stěnu lištou obvodovou</t>
  </si>
  <si>
    <t>406</t>
  </si>
  <si>
    <t>9+5,35+7,1+5,45</t>
  </si>
  <si>
    <t>763721201</t>
  </si>
  <si>
    <t>Montáž schodiště přímého s podstupnicemi, šířky ramene do 1000 mm</t>
  </si>
  <si>
    <t>408</t>
  </si>
  <si>
    <t>205</t>
  </si>
  <si>
    <t>612321.R</t>
  </si>
  <si>
    <t>schodiště interiérové přímé celodřevěné šířka 1000mm, jeden stupeň</t>
  </si>
  <si>
    <t>410</t>
  </si>
  <si>
    <t>998763101</t>
  </si>
  <si>
    <t>Přesun hmot pro dřevostavby stanovený z hmotnosti přesunovaného materiálu vodorovná dopravní vzdálenost do 50 m v objektech výšky přes 6 do 12 m</t>
  </si>
  <si>
    <t>412</t>
  </si>
  <si>
    <t>764</t>
  </si>
  <si>
    <t>Konstrukce klempířské</t>
  </si>
  <si>
    <t>207</t>
  </si>
  <si>
    <t>764004801</t>
  </si>
  <si>
    <t>Demontáž klempířských konstrukcí žlabu podokapního do suti</t>
  </si>
  <si>
    <t>414</t>
  </si>
  <si>
    <t>20,15+3,67*2+9,65+9,66</t>
  </si>
  <si>
    <t>764004861</t>
  </si>
  <si>
    <t>Demontáž klempířských konstrukcí svodu do suti</t>
  </si>
  <si>
    <t>416</t>
  </si>
  <si>
    <t>209</t>
  </si>
  <si>
    <t>764111411</t>
  </si>
  <si>
    <t>Krytina ze svitků nebo tabulí z pozinkovaného plechu s úpravou u okapů, prostupů a výčnělků střechy rovné drážkováním ze svitků rš 670 mm, sklon střechy do 30°</t>
  </si>
  <si>
    <t>418</t>
  </si>
  <si>
    <t>3,54*9,65</t>
  </si>
  <si>
    <t>764111491</t>
  </si>
  <si>
    <t>Krytina ze svitků nebo tabulí z pozinkovaného plechu s úpravou u okapů, prostupů a výčnělků Příplatek k cenám za těsnění drážek ve sklonu do 10°</t>
  </si>
  <si>
    <t>420</t>
  </si>
  <si>
    <t>211</t>
  </si>
  <si>
    <t>764203156</t>
  </si>
  <si>
    <t>Montáž oplechování střešních prvků sněhového zachytávače průbežného dvoutrubkového</t>
  </si>
  <si>
    <t>422</t>
  </si>
  <si>
    <t>55345019</t>
  </si>
  <si>
    <t>trubka sněhového zachytávače</t>
  </si>
  <si>
    <t>424</t>
  </si>
  <si>
    <t>46,2*2,1 "Přepočtené koeficientem množství</t>
  </si>
  <si>
    <t>213</t>
  </si>
  <si>
    <t>764211466</t>
  </si>
  <si>
    <t>Oplechování střešních prvků z pozinkovaného plechu úžlabí rš 500 mm</t>
  </si>
  <si>
    <t>426</t>
  </si>
  <si>
    <t>764212431</t>
  </si>
  <si>
    <t>Oplechování střešních prvků z pozinkovaného plechu okapu okapovým plechem střechy rovné rš 150 mm</t>
  </si>
  <si>
    <t>428</t>
  </si>
  <si>
    <t>215</t>
  </si>
  <si>
    <t>764212433</t>
  </si>
  <si>
    <t>Oplechování střešních prvků z pozinkovaného plechu okapu okapovým plechem střechy rovné rš 250 mm</t>
  </si>
  <si>
    <t>430</t>
  </si>
  <si>
    <t>764217604</t>
  </si>
  <si>
    <t>Oplechování parapetů z pozinkovaného plechu s povrchovou úpravou oblých nebo ze segmentů, včetně rohů mechanicky kotvené rš 330 mm</t>
  </si>
  <si>
    <t>432</t>
  </si>
  <si>
    <t>7*1,2+6*0,55</t>
  </si>
  <si>
    <t>217</t>
  </si>
  <si>
    <t>764511404</t>
  </si>
  <si>
    <t>Žlab podokapní z pozinkovaného plechu včetně háků a čel půlkruhový rš 330 mm</t>
  </si>
  <si>
    <t>434</t>
  </si>
  <si>
    <t>764511444</t>
  </si>
  <si>
    <t>Žlab podokapní z pozinkovaného plechu včetně háků a čel kotlík oválný (trychtýřový), rš žlabu/průměr svodu 330/100 mm</t>
  </si>
  <si>
    <t>436</t>
  </si>
  <si>
    <t>219</t>
  </si>
  <si>
    <t>764518423</t>
  </si>
  <si>
    <t>Svod z pozinkovaného plechu včetně objímek, kolen a odskoků kruhový, průměru 120 mm</t>
  </si>
  <si>
    <t>438</t>
  </si>
  <si>
    <t>998764102</t>
  </si>
  <si>
    <t>Přesun hmot pro konstrukce klempířské stanovený z hmotnosti přesunovaného materiálu vodorovná dopravní vzdálenost do 50 m v objektech výšky přes 6 do 12 m</t>
  </si>
  <si>
    <t>440</t>
  </si>
  <si>
    <t>765</t>
  </si>
  <si>
    <t>Krytina skládaná</t>
  </si>
  <si>
    <t>221</t>
  </si>
  <si>
    <t>765113121</t>
  </si>
  <si>
    <t>Krytina keramická drážková sklonu střechy do 30° okapová hrana s větrací mřížkou jednoduchou</t>
  </si>
  <si>
    <t>442</t>
  </si>
  <si>
    <t>765115253</t>
  </si>
  <si>
    <t>Montáž střešních doplňků krytiny keramické držáku satelitní antény</t>
  </si>
  <si>
    <t>444</t>
  </si>
  <si>
    <t>223</t>
  </si>
  <si>
    <t>59660253</t>
  </si>
  <si>
    <t>držák satelitní antény D 48mm rozteč krokví 500-950mm</t>
  </si>
  <si>
    <t>446</t>
  </si>
  <si>
    <t>1*1,03 "Přepočtené koeficientem množství</t>
  </si>
  <si>
    <t>765133001</t>
  </si>
  <si>
    <t>Krytina vláknocementová skládaná ze šablon jednoduché krytí sklonu do 30° s povrchem hladkým</t>
  </si>
  <si>
    <t>448</t>
  </si>
  <si>
    <t>225</t>
  </si>
  <si>
    <t>765133035</t>
  </si>
  <si>
    <t>Krytina vláknocementová skládaná ze šablon hřeben z  hřebenáčů s vloženým větracím pásem</t>
  </si>
  <si>
    <t>450</t>
  </si>
  <si>
    <t>7,93+20,53</t>
  </si>
  <si>
    <t>765131803</t>
  </si>
  <si>
    <t>Demontáž azbestocementové krytiny skládané sklonu do 30° do suti</t>
  </si>
  <si>
    <t>452</t>
  </si>
  <si>
    <t>213,94*1,187*0,2</t>
  </si>
  <si>
    <t>227</t>
  </si>
  <si>
    <t>765131823</t>
  </si>
  <si>
    <t>Demontáž azbestocementové krytiny skládané sklonu do 30° hřebene nebo nároží z hřebenáčů do suti</t>
  </si>
  <si>
    <t>454</t>
  </si>
  <si>
    <t>(2*6,88+20,25)</t>
  </si>
  <si>
    <t>765133041</t>
  </si>
  <si>
    <t>Krytina vláknocementová skládaná ze šablon úžlabí zasekáním desek podél oplechování</t>
  </si>
  <si>
    <t>456</t>
  </si>
  <si>
    <t>229</t>
  </si>
  <si>
    <t>765133091</t>
  </si>
  <si>
    <t>Krytina vláknocementová skládaná ze šablon Příplatek k cenám za sklon přes 30°, na laťování</t>
  </si>
  <si>
    <t>458</t>
  </si>
  <si>
    <t>765161801</t>
  </si>
  <si>
    <t>Demontáž krytiny z přírodní břidlice sklonu střechy do 30°, do suti</t>
  </si>
  <si>
    <t>460</t>
  </si>
  <si>
    <t>213,94*1,187*0,8</t>
  </si>
  <si>
    <t>231</t>
  </si>
  <si>
    <t>765191011</t>
  </si>
  <si>
    <t>Montáž pojistné hydroizolační nebo parotěsné fólie kladené ve sklonu přes 20° volně na krokve</t>
  </si>
  <si>
    <t>462</t>
  </si>
  <si>
    <t>172,93*1,123</t>
  </si>
  <si>
    <t>28329250</t>
  </si>
  <si>
    <t>fólie nekontaktní nízkodifuzně propustná PE mikroperforovaná pro doplňkovou hydroizolační vrstvu třípláštových střech (reakce na oheň - třída F) 110g/m2</t>
  </si>
  <si>
    <t>464</t>
  </si>
  <si>
    <t>194,2*1,1 "Přepočtené koeficientem množství</t>
  </si>
  <si>
    <t>233</t>
  </si>
  <si>
    <t>998765102</t>
  </si>
  <si>
    <t>Přesun hmot pro krytiny skládané stanovený z hmotnosti přesunovaného materiálu vodorovná dopravní vzdálenost do 50 m na objektech výšky přes 6 do 12 m</t>
  </si>
  <si>
    <t>466</t>
  </si>
  <si>
    <t>766</t>
  </si>
  <si>
    <t>Konstrukce truhlářské</t>
  </si>
  <si>
    <t>766211611</t>
  </si>
  <si>
    <t>Montáž schodišťových madel kotvených do stěny dřevěných průběžných, šířky do 150 mm</t>
  </si>
  <si>
    <t>468</t>
  </si>
  <si>
    <t>235</t>
  </si>
  <si>
    <t>05217101</t>
  </si>
  <si>
    <t>madlo dubové D 42mm</t>
  </si>
  <si>
    <t>470</t>
  </si>
  <si>
    <t>76623111.R</t>
  </si>
  <si>
    <t>Montáž půdního výlezu s odjímatelným žebříkem s vyřezáním otvoru a kompletizací</t>
  </si>
  <si>
    <t>472</t>
  </si>
  <si>
    <t>237</t>
  </si>
  <si>
    <t>61233172.R</t>
  </si>
  <si>
    <t>Půdní výlez stahovací kovov a plechovým víkem s vnitřní protipožární,protihlukovou a zateplovací vložkou, odjimatelný žebřík</t>
  </si>
  <si>
    <t>474</t>
  </si>
  <si>
    <t>766412224</t>
  </si>
  <si>
    <t>Montáž obložení stěn palubkami na pero a drážku plochy přes 5 m2 modřínovými, šířky přes 100 mm</t>
  </si>
  <si>
    <t>476</t>
  </si>
  <si>
    <t>Poznámka k položce:_x000d_
Poznámka k položce: T-04</t>
  </si>
  <si>
    <t>0,75*(0,66*2+4,3)</t>
  </si>
  <si>
    <t>239</t>
  </si>
  <si>
    <t>766R.T-04</t>
  </si>
  <si>
    <t>Osatní materiál potřebný pro kopltaci T-04. Sloupky,kování kotvení a podobné.</t>
  </si>
  <si>
    <t>478</t>
  </si>
  <si>
    <t>61191162</t>
  </si>
  <si>
    <t>palubky obkladové sibiřský modřín prkno hoblované 24x145mm jakost A/B</t>
  </si>
  <si>
    <t>480</t>
  </si>
  <si>
    <t>241</t>
  </si>
  <si>
    <t>766621201</t>
  </si>
  <si>
    <t>Montáž oken dřevěných včetně montáže rámu plochy přes 1 m2 otevíravých do dřevěné konstrukce, výšky do 1,5 m</t>
  </si>
  <si>
    <t>482</t>
  </si>
  <si>
    <t>O3</t>
  </si>
  <si>
    <t>3*0,6*0,4</t>
  </si>
  <si>
    <t>O4</t>
  </si>
  <si>
    <t>0,572*3</t>
  </si>
  <si>
    <t>O5</t>
  </si>
  <si>
    <t>61110010</t>
  </si>
  <si>
    <t>okno dřevěné otevíravé/sklopné dvojsklo přes plochu 1m2 do v 1,5m</t>
  </si>
  <si>
    <t>484</t>
  </si>
  <si>
    <t>Poznámka k položce:_x000d_
Poznámka k položce: Okna O4 a O5</t>
  </si>
  <si>
    <t>243</t>
  </si>
  <si>
    <t>6111001R-O3</t>
  </si>
  <si>
    <t>O-3 Jednokřídlé okno výklopné ( uw= max. 1,2 w/m²k ), dřevěný rám, barva tmavě hnědá, třída bezpečnosti: rc3 (čsn en 1627), stavební hloubka : 78 mm, zasklení : čiré, bezpečnostní, izolační sklo, třída bezpečnosti:p3a (čsn en 356), ug= max. 1,1 w/m²k, kování : celoobvod. bezpečnostní (rc3),</t>
  </si>
  <si>
    <t>486</t>
  </si>
  <si>
    <t>766621202</t>
  </si>
  <si>
    <t>Montáž oken dřevěných včetně montáže rámu plochy přes 1 m2 otevíravých do dřevěné konstrukce, výšky přes 1,5 do 2,5 m</t>
  </si>
  <si>
    <t>488</t>
  </si>
  <si>
    <t>O1</t>
  </si>
  <si>
    <t>7*1,2*1,75</t>
  </si>
  <si>
    <t>245</t>
  </si>
  <si>
    <t>6111000R-O1</t>
  </si>
  <si>
    <t xml:space="preserve">O-1 jednokřídlé okno otvíravé  s vyklápěcím  nadsvětlíkem, dřevěný rám, barva tmavě hnědá, třída bezpečnosti: rc3 (čsn en 1627), stavební hloubka : 78 mm, zasklení : čiré, bezpečnostní, izolační sklo, třída bezpečnosti:p3a (čsn en 356), ug= max. 1,1 w/m²k, kování : celoobvod. bezpečnostní (rc3), členění je tvořeno nalepením profilů z vnějšku i vnitřku na sklo</t>
  </si>
  <si>
    <t>490</t>
  </si>
  <si>
    <t>6111000R-O1a</t>
  </si>
  <si>
    <t xml:space="preserve">O-1a jednokřídlé okno otvíravé  s vyklápěcím  nadsvětlíkem, dřevěný rám, barva tmavě hnědá, třída bezpečnosti: rc3 (čsn en 1627), stavební hloubka : 78 mm, zasklení : mléčné, bezpečnostní, izolační sklo, třída bezpečnosti:p3a (čsn en 356), ug= max. 1,1 w/m²k, kování : celoobvod. bezpečnostní (rc3), členění je tvořeno nalepením profilů z vnějšku i vnitřku na sklo</t>
  </si>
  <si>
    <t>492</t>
  </si>
  <si>
    <t>247</t>
  </si>
  <si>
    <t>766629513</t>
  </si>
  <si>
    <t>Montáž oken dřevěných Příplatek k cenám za izolaci mezi ostěním a rámem okna při rovném ostění, s perlinkou, připojovací spára tl. do 20 mm</t>
  </si>
  <si>
    <t>494</t>
  </si>
  <si>
    <t>7*2*(1,2+1,75)</t>
  </si>
  <si>
    <t>3*2*(0,6+0,4)</t>
  </si>
  <si>
    <t>3,065*3</t>
  </si>
  <si>
    <t>766660001</t>
  </si>
  <si>
    <t>Montáž dveřních křídel dřevěných nebo plastových otevíravých do ocelové zárubně povrchově upravených jednokřídlových, šířky do 800 mm</t>
  </si>
  <si>
    <t>496</t>
  </si>
  <si>
    <t>8+1</t>
  </si>
  <si>
    <t>249</t>
  </si>
  <si>
    <t>61161014</t>
  </si>
  <si>
    <t>dveře jednokřídlé dřevotřískové povrch lakovaný plné 800x1970-2100mm</t>
  </si>
  <si>
    <t>498</t>
  </si>
  <si>
    <t>"D6, D8a, D8b, D14, D15"</t>
  </si>
  <si>
    <t>1+1+1+1+4</t>
  </si>
  <si>
    <t>369</t>
  </si>
  <si>
    <t>61161013</t>
  </si>
  <si>
    <t>dveře jednokřídlé dřevotřískové povrch lakovaný plné 700x1970-2100mm</t>
  </si>
  <si>
    <t>-291990119</t>
  </si>
  <si>
    <t>"D20"1</t>
  </si>
  <si>
    <t>766660002</t>
  </si>
  <si>
    <t>Montáž dveřních křídel dřevěných nebo plastových otevíravých do ocelové zárubně povrchově upravených jednokřídlových, šířky přes 800 mm</t>
  </si>
  <si>
    <t>500</t>
  </si>
  <si>
    <t>251</t>
  </si>
  <si>
    <t>61161015</t>
  </si>
  <si>
    <t>dveře jednokřídlé dřevotřískové povrch lakovaný plné 900x1970-2100mm</t>
  </si>
  <si>
    <t>502</t>
  </si>
  <si>
    <t>"D7"1</t>
  </si>
  <si>
    <t>766660021</t>
  </si>
  <si>
    <t>Montáž dveřních křídel dřevěných nebo plastových otevíravých do ocelové zárubně protipožárních jednokřídlových, šířky do 800 mm</t>
  </si>
  <si>
    <t>504</t>
  </si>
  <si>
    <t>253</t>
  </si>
  <si>
    <t>61162038</t>
  </si>
  <si>
    <t>dveře jednokřídlé dřevotřískové protipožární EI (EW) 30 D3 povrch fóliový plné 800x1970-2100mm</t>
  </si>
  <si>
    <t>506</t>
  </si>
  <si>
    <t>Poznámka k položce:_x000d_
Poznámka k položce: D-9, D-13, D-16, D-17 a D-18</t>
  </si>
  <si>
    <t>766660022</t>
  </si>
  <si>
    <t>Montáž dveřních křídel dřevěných nebo plastových otevíravých do ocelové zárubně protipožárních jednokřídlových, šířky přes 800 mm</t>
  </si>
  <si>
    <t>508</t>
  </si>
  <si>
    <t>255</t>
  </si>
  <si>
    <t>61162039</t>
  </si>
  <si>
    <t>dveře jednokřídlé dřevotřískové protipožární EI (EW) 30 D3 povrch fóliový plné 900x1970-2100mm</t>
  </si>
  <si>
    <t>510</t>
  </si>
  <si>
    <t>Poznámka k položce:_x000d_
Poznámka k položce: D-5 A D-10</t>
  </si>
  <si>
    <t>61162040</t>
  </si>
  <si>
    <t>dveře jednokřídlé dřevotřískové protipožární EI (EW) 30 D3 povrch fóliový plné 1000x1970-2100mm</t>
  </si>
  <si>
    <t>512</t>
  </si>
  <si>
    <t>Poznámka k položce:_x000d_
Poznámka k položce: D-11</t>
  </si>
  <si>
    <t>257</t>
  </si>
  <si>
    <t>766660311</t>
  </si>
  <si>
    <t>Montáž dveřních křídel dřevěných nebo plastových posuvných dveří do pouzdra s jednou kapsou jednokřídlových, průchozí šířky do 800 mm</t>
  </si>
  <si>
    <t>514</t>
  </si>
  <si>
    <t>516</t>
  </si>
  <si>
    <t>259</t>
  </si>
  <si>
    <t>766660411</t>
  </si>
  <si>
    <t>Montáž dveřních křídel dřevěných nebo plastových vchodových dveří včetně rámu do zdiva jednokřídlových bez nadsvětlíku</t>
  </si>
  <si>
    <t>518</t>
  </si>
  <si>
    <t>611R.D-1</t>
  </si>
  <si>
    <t>D-1 jednokřídlé dveře otočné, pravé, otevírání : ven, ocelový rám bezp.(rc3), barva ořech, stavební hloubka : 70 mm, zasklení : tvarová imitace, dřevěný povrch, křídlo : ocelové hladké z vnitřní strany, ext. dřevěný povrch, kování :k+p, celoobvod. bezpečnostní, třída bezpeč.: rc3 (čsn en 1627), tb3 (čsn en 1906:2012) zárubeň : typová</t>
  </si>
  <si>
    <t>520</t>
  </si>
  <si>
    <t>261</t>
  </si>
  <si>
    <t>611R.D-2</t>
  </si>
  <si>
    <t>D-2 jednokřídlé dveře otočné, pravé, otevírání : ven, ocelový rám bezp.(rc3), barva ořech, stavební hloubka : 70 mm, zasklení : tvarová imitace, dřevěný povrch, křídlo : ocelové hladké z vnitřní strany, ext. dřevěný povrch, kování :k+p, celoobvod. bezpečnostní, třída bezpeč.: rc3 (čsn en 1627), tb3 (čsn en 1906:2012) zárubeň : typová</t>
  </si>
  <si>
    <t>522</t>
  </si>
  <si>
    <t>611R.D-3</t>
  </si>
  <si>
    <t>D-3 jednokřídlé dveře otočné, levé, otevírání : ven, ocelový rám bezp.(rc3), barva ořech, stavební hloubka : 70 mm, zasklení : tvarová imitace, dřevěný povrch, křídlo : ocelové hladké z vnitřní strany, ext. dřevěný povrch, kování :k+p, celoobvod. bezpečnostní, třída bezpeč.: rc3 (čsn en 1627), tb3 (čsn en 1906:2012) zárubeň : typová</t>
  </si>
  <si>
    <t>524</t>
  </si>
  <si>
    <t>263</t>
  </si>
  <si>
    <t>611R.D-4</t>
  </si>
  <si>
    <t>D-4 jednokřídlé dveře otočné, pravé, otevírání : ven, ocelový rám bezp.(rc3), barva ořech, stavební hloubka : 70 mm, zasklení : tvarová imitace, dřevěný povrch, křídlo : ocelové hladké z vnitřní strany, ext. dřevěný povrch, kování :k+p, celoobvod. bezpečnostní, třída bezpeč.: rc3 (čsn en 1627), tb3 (čsn en 1906:2012) zárubeň : typová</t>
  </si>
  <si>
    <t>526</t>
  </si>
  <si>
    <t>Poznámka k položce:_x000d_
Poznámka k položce: rám/zárubeň, kování a zámek v ceně</t>
  </si>
  <si>
    <t>611R.D-12</t>
  </si>
  <si>
    <t>D-12 jednokřídlé dveře otočné, levé, otevírání : ven, ocelový rám bezp.(rc3), barva ořech, stavební hloubka : 70 mm, zasklení : tvarová imitace, dřevěný povrch, křídlo : ocelové hladké z vnitřní strany, ext. dřevěný povrch, kování :k+p, celoobvod. bezpečnostní, třída bezpeč.: rc3 (čsn en 1627), tb3 (čsn en 1906:2012) zárubeň : typová</t>
  </si>
  <si>
    <t>528</t>
  </si>
  <si>
    <t>265</t>
  </si>
  <si>
    <t>766660713</t>
  </si>
  <si>
    <t>Montáž dveřních doplňků plechu okopového</t>
  </si>
  <si>
    <t>530</t>
  </si>
  <si>
    <t>54915212</t>
  </si>
  <si>
    <t>plech okopový nerez 815x250x0,6mm</t>
  </si>
  <si>
    <t>532</t>
  </si>
  <si>
    <t>267</t>
  </si>
  <si>
    <t>54915213</t>
  </si>
  <si>
    <t>plech okopový nerez 915x250x0,6mm</t>
  </si>
  <si>
    <t>534</t>
  </si>
  <si>
    <t>54915214</t>
  </si>
  <si>
    <t>plech okopový nerez 1045x250x0,6mm</t>
  </si>
  <si>
    <t>536</t>
  </si>
  <si>
    <t>269</t>
  </si>
  <si>
    <t>766660717</t>
  </si>
  <si>
    <t>Montáž dveřních doplňků samozavírače na zárubeň ocelovou</t>
  </si>
  <si>
    <t>538</t>
  </si>
  <si>
    <t>54917250</t>
  </si>
  <si>
    <t>samozavírač dveří hydraulický</t>
  </si>
  <si>
    <t>540</t>
  </si>
  <si>
    <t>271</t>
  </si>
  <si>
    <t>766660720</t>
  </si>
  <si>
    <t>Montáž dveřních doplňků větrací mřížky s vyříznutím otvoru</t>
  </si>
  <si>
    <t>542</t>
  </si>
  <si>
    <t>5534142R</t>
  </si>
  <si>
    <t>Větrací mřížka kovová 100x400 lakovaná</t>
  </si>
  <si>
    <t>544</t>
  </si>
  <si>
    <t>273</t>
  </si>
  <si>
    <t>766660728</t>
  </si>
  <si>
    <t>Montáž dveřních doplňků dveřního kování interiérového zámku</t>
  </si>
  <si>
    <t>546</t>
  </si>
  <si>
    <t>54924004</t>
  </si>
  <si>
    <t>zámek zadlabací mezipokojový levý pro cylindrickou vložku rozteč 72x55mm</t>
  </si>
  <si>
    <t>548</t>
  </si>
  <si>
    <t>1+1</t>
  </si>
  <si>
    <t>275</t>
  </si>
  <si>
    <t>54924006</t>
  </si>
  <si>
    <t>zámek zadlabací mezipokojový pravý pro cylindrickou vložku rozteč 72x55mm</t>
  </si>
  <si>
    <t>550</t>
  </si>
  <si>
    <t>1+1+4</t>
  </si>
  <si>
    <t>766660733</t>
  </si>
  <si>
    <t>Montáž dveřních doplňků dveřního kování bezpečnostního štítku s klikou</t>
  </si>
  <si>
    <t>552</t>
  </si>
  <si>
    <t>277</t>
  </si>
  <si>
    <t>54914133</t>
  </si>
  <si>
    <t>kování bezpečnostní koule/klika RC3</t>
  </si>
  <si>
    <t>554</t>
  </si>
  <si>
    <t>766660734</t>
  </si>
  <si>
    <t>Montáž dveřních doplňků dveřního kování bezpečnostního panikového kování</t>
  </si>
  <si>
    <t>556</t>
  </si>
  <si>
    <t>1+1+1+1+1+1+1+1+1</t>
  </si>
  <si>
    <t>279</t>
  </si>
  <si>
    <t>549R</t>
  </si>
  <si>
    <t xml:space="preserve">kování : protipožární, bezpečnostní (zámek,  závěsy), třída bezp.:rc3 (čsn en 1627), tb3 (čsn en 1906:2012)</t>
  </si>
  <si>
    <t>558</t>
  </si>
  <si>
    <t>766671001</t>
  </si>
  <si>
    <t>Montáž střešních oken dřevěných nebo plastových kyvných, výklopných/kyvných s okenním rámem a lemováním, s plisovaným límcem, s napojením na krytinu do krytiny ploché, rozměru 55 x 78 cm</t>
  </si>
  <si>
    <t>560</t>
  </si>
  <si>
    <t>281</t>
  </si>
  <si>
    <t>59244245</t>
  </si>
  <si>
    <t>okno střešní výstupní dřevěné Al oplechování 450x730mm</t>
  </si>
  <si>
    <t>562</t>
  </si>
  <si>
    <t>766671004</t>
  </si>
  <si>
    <t>Montáž střešních oken dřevěných nebo plastových kyvných, výklopných/kyvných s okenním rámem a lemováním, s plisovaným límcem, s napojením na krytinu do krytiny ploché, rozměru 78 x 118 cm</t>
  </si>
  <si>
    <t>564</t>
  </si>
  <si>
    <t>283</t>
  </si>
  <si>
    <t>61124498</t>
  </si>
  <si>
    <t>okno střešní dřevěné kyvné, izolační trojsklo 78x118cm, Uw=1,1W/m2K Al oplechování</t>
  </si>
  <si>
    <t>566</t>
  </si>
  <si>
    <t>766694126</t>
  </si>
  <si>
    <t>Montáž ostatních truhlářských konstrukcí parapetních desek dřevěných nebo plastových šířky přes 300 mm</t>
  </si>
  <si>
    <t>568</t>
  </si>
  <si>
    <t>6*0,6 "340</t>
  </si>
  <si>
    <t>7*1,2 " 400</t>
  </si>
  <si>
    <t>285</t>
  </si>
  <si>
    <t>60794104</t>
  </si>
  <si>
    <t>parapet dřevotřískový vnitřní povrch laminátový š 340mm</t>
  </si>
  <si>
    <t>570</t>
  </si>
  <si>
    <t>60794105</t>
  </si>
  <si>
    <t>parapet dřevotřískový vnitřní povrch laminátový š 400mm</t>
  </si>
  <si>
    <t>572</t>
  </si>
  <si>
    <t>287</t>
  </si>
  <si>
    <t>998766102</t>
  </si>
  <si>
    <t>Přesun hmot pro konstrukce truhlářské stanovený z hmotnosti přesunovaného materiálu vodorovná dopravní vzdálenost do 50 m v objektech výšky přes 6 do 12 m</t>
  </si>
  <si>
    <t>594</t>
  </si>
  <si>
    <t>767</t>
  </si>
  <si>
    <t>Konstrukce zámečnické</t>
  </si>
  <si>
    <t>767161813</t>
  </si>
  <si>
    <t>Demontáž zábradlí do suti rovného nerozebíratelný spoj hmotnosti 1 m zábradlí do 20 kg</t>
  </si>
  <si>
    <t>596</t>
  </si>
  <si>
    <t>1,23+4,42</t>
  </si>
  <si>
    <t>289</t>
  </si>
  <si>
    <t>767163121</t>
  </si>
  <si>
    <t>Montáž kompletního kovového zábradlí přímého z dílců v rovině (na rovné ploše) kotveného do betonu</t>
  </si>
  <si>
    <t>598</t>
  </si>
  <si>
    <t>55342281R</t>
  </si>
  <si>
    <t>zábradlí s prutovou výplní, kulatý sloupek, vodící tyč a madla, Z-05,06,07,08,09,10,12,13</t>
  </si>
  <si>
    <t>600</t>
  </si>
  <si>
    <t>291</t>
  </si>
  <si>
    <t>767165114</t>
  </si>
  <si>
    <t>Montáž zábradlí rovného madel z trubek nebo tenkostěnných profilů svařováním</t>
  </si>
  <si>
    <t>602</t>
  </si>
  <si>
    <t>3*3,55</t>
  </si>
  <si>
    <t>05217100R</t>
  </si>
  <si>
    <t>madlo ocelové, lakované Z - 11</t>
  </si>
  <si>
    <t>604</t>
  </si>
  <si>
    <t>293</t>
  </si>
  <si>
    <t>767330111</t>
  </si>
  <si>
    <t>Montáž tubusových světlovodů kopule s lemováním šikmá střecha</t>
  </si>
  <si>
    <t>606</t>
  </si>
  <si>
    <t>55381322</t>
  </si>
  <si>
    <t>světlovod pro šikmou profilovanou krytinu s křišťálovou kopulí, stropním difuzérem, TI prvek U 0,6W/m2K tubus dl 1250mm D 400mm</t>
  </si>
  <si>
    <t>608</t>
  </si>
  <si>
    <t>295</t>
  </si>
  <si>
    <t>767330123</t>
  </si>
  <si>
    <t>Montáž tubusových světlovodů tubus, průměru přes 350 do 550 mm</t>
  </si>
  <si>
    <t>610</t>
  </si>
  <si>
    <t>55381356</t>
  </si>
  <si>
    <t>tubus světlovodný dl 625mm D 400mm</t>
  </si>
  <si>
    <t>612</t>
  </si>
  <si>
    <t>297</t>
  </si>
  <si>
    <t>55381363</t>
  </si>
  <si>
    <t>koleno světlovodu nastavitelné 0-45° D 400mm</t>
  </si>
  <si>
    <t>614</t>
  </si>
  <si>
    <t>767510111</t>
  </si>
  <si>
    <t>Montáž kanálových krytů osazení</t>
  </si>
  <si>
    <t>616</t>
  </si>
  <si>
    <t>6,076*27,5+45</t>
  </si>
  <si>
    <t>299</t>
  </si>
  <si>
    <t>13010500</t>
  </si>
  <si>
    <t>úhelník ocelový nerovnostranný jakost S235JR (11 375) 30x20x3mm</t>
  </si>
  <si>
    <t>618</t>
  </si>
  <si>
    <t>Poznámka k položce:_x000d_
Poznámka k položce: Hmotnost: 1,45 kg/m</t>
  </si>
  <si>
    <t>30,780*0,00145</t>
  </si>
  <si>
    <t>13611301</t>
  </si>
  <si>
    <t>plech ocelový žebrovaný jakost S235JR slza tl 3mm tabule</t>
  </si>
  <si>
    <t>620</t>
  </si>
  <si>
    <t>6,076*27,5/1000</t>
  </si>
  <si>
    <t>301</t>
  </si>
  <si>
    <t>767531111</t>
  </si>
  <si>
    <t>Montáž vstupních čistících zón z rohoží kovových nebo plastových</t>
  </si>
  <si>
    <t>622</t>
  </si>
  <si>
    <t>0,68*1,1</t>
  </si>
  <si>
    <t>69752030</t>
  </si>
  <si>
    <t>rohož vstupní provedení hliník nebo mosaz/gumové vlnovky/</t>
  </si>
  <si>
    <t>624</t>
  </si>
  <si>
    <t>0,748*1,1 "Přepočtené koeficientem množství</t>
  </si>
  <si>
    <t>303</t>
  </si>
  <si>
    <t>767531121</t>
  </si>
  <si>
    <t>Montáž vstupních čistících zón z rohoží osazení rámu mosazného nebo hliníkového zapuštěného z L profilů</t>
  </si>
  <si>
    <t>626</t>
  </si>
  <si>
    <t>1,1*2+0,68*2</t>
  </si>
  <si>
    <t>69752160</t>
  </si>
  <si>
    <t>rám pro zapuštění profil L-30/30 25/25 20/30 15/30-Al</t>
  </si>
  <si>
    <t>628</t>
  </si>
  <si>
    <t>3,56*1,1 "Přepočtené koeficientem množství</t>
  </si>
  <si>
    <t>305</t>
  </si>
  <si>
    <t>767590120</t>
  </si>
  <si>
    <t>Montáž podlahových konstrukcí podlahových roštů, podlah připevněných šroubováním</t>
  </si>
  <si>
    <t>630</t>
  </si>
  <si>
    <t>8,225*0,435*20</t>
  </si>
  <si>
    <t>553470-R</t>
  </si>
  <si>
    <t>rošt podlahový lisovaný žárově zinkovaný velikost 35/3mm</t>
  </si>
  <si>
    <t>632</t>
  </si>
  <si>
    <t>71,558*1,1 "Přepočtené koeficientem množství</t>
  </si>
  <si>
    <t>307</t>
  </si>
  <si>
    <t>767610118</t>
  </si>
  <si>
    <t>Montáž oken jednoduchých z hliníkových nebo ocelových profilů na polyuretanovou pěnu pevných do zdiva, plochy přes 2,5 m2</t>
  </si>
  <si>
    <t>634</t>
  </si>
  <si>
    <t>0,675*1,81+0,775*1,65</t>
  </si>
  <si>
    <t>5534100R-O2</t>
  </si>
  <si>
    <t>O2 - Vnitřní pokladní okno, 1,45 x 1,81 m bezpečnostní sklo P3A , doudílný hliníkový bezpečnostní rám, pevná prokládací miska, oblá z lesklé nerezové oceli rozm. 40x350x350 mm, dorozumívací zařízení duplexní, včetně pultu T-01</t>
  </si>
  <si>
    <t>ks</t>
  </si>
  <si>
    <t>636</t>
  </si>
  <si>
    <t>309</t>
  </si>
  <si>
    <t>767646510</t>
  </si>
  <si>
    <t>Montáž dveří ocelových nebo hliníkových protipožárních uzávěrů jednokřídlových</t>
  </si>
  <si>
    <t>638</t>
  </si>
  <si>
    <t>5534118.R</t>
  </si>
  <si>
    <t>dveře jednokřídlé ocelové interierové protipožární EW 30, D1 speciální zárubeň 1000x1970mm</t>
  </si>
  <si>
    <t>640</t>
  </si>
  <si>
    <t>"D19"1</t>
  </si>
  <si>
    <t>311</t>
  </si>
  <si>
    <t>767662110</t>
  </si>
  <si>
    <t>Montáž mříží pevných, připevněných šroubováním</t>
  </si>
  <si>
    <t>642</t>
  </si>
  <si>
    <t>1,75*1,2*4</t>
  </si>
  <si>
    <t>767R.Z-15</t>
  </si>
  <si>
    <t>Z-15 Vnitřní okení mříž</t>
  </si>
  <si>
    <t>644</t>
  </si>
  <si>
    <t>313</t>
  </si>
  <si>
    <t>767851104</t>
  </si>
  <si>
    <t>Montáž komínových lávek kompletní celé lávky</t>
  </si>
  <si>
    <t>646</t>
  </si>
  <si>
    <t>4,55+4,5</t>
  </si>
  <si>
    <t>55344680R</t>
  </si>
  <si>
    <t>STŘEŠNÍ LÁVKA PRO VZT - Z-01. 4550 x 670 mm</t>
  </si>
  <si>
    <t>648</t>
  </si>
  <si>
    <t>315</t>
  </si>
  <si>
    <t>55344680</t>
  </si>
  <si>
    <t>lávka komínová 250x1000mm</t>
  </si>
  <si>
    <t>650</t>
  </si>
  <si>
    <t>767995111</t>
  </si>
  <si>
    <t>Montáž ostatních atypických zámečnických konstrukcí hmotnosti do 5 kg</t>
  </si>
  <si>
    <t>652</t>
  </si>
  <si>
    <t>Poznámka k položce:_x000d_
Poznámka k položce: Trny nosníků</t>
  </si>
  <si>
    <t>0,3*180</t>
  </si>
  <si>
    <t>317</t>
  </si>
  <si>
    <t>767.R</t>
  </si>
  <si>
    <t>Spřahovací trn 22x100- S235J2+C450</t>
  </si>
  <si>
    <t>654</t>
  </si>
  <si>
    <t>998767102</t>
  </si>
  <si>
    <t>Přesun hmot pro zámečnické konstrukce stanovený z hmotnosti přesunovaného materiálu vodorovná dopravní vzdálenost do 50 m v objektech výšky přes 6 do 12 m</t>
  </si>
  <si>
    <t>656</t>
  </si>
  <si>
    <t>771</t>
  </si>
  <si>
    <t>Podlahy z dlaždic</t>
  </si>
  <si>
    <t>319</t>
  </si>
  <si>
    <t>771111011</t>
  </si>
  <si>
    <t>Příprava podkladu před provedením dlažby vysátí podlah</t>
  </si>
  <si>
    <t>658</t>
  </si>
  <si>
    <t>771121011</t>
  </si>
  <si>
    <t>Příprava podkladu před provedením dlažby nátěr penetrační na podlahu</t>
  </si>
  <si>
    <t>660</t>
  </si>
  <si>
    <t>11,22+15,8+5,39+1,82+4,8+17,85</t>
  </si>
  <si>
    <t>10,29+1,42+5,14+5,34+16,48+12,05+12,05+7,9</t>
  </si>
  <si>
    <t>321</t>
  </si>
  <si>
    <t>771474112</t>
  </si>
  <si>
    <t>Montáž soklů z dlaždic keramických lepených flexibilním lepidlem rovných, výšky přes 65 do 90 mm</t>
  </si>
  <si>
    <t>662</t>
  </si>
  <si>
    <t>59761416</t>
  </si>
  <si>
    <t>sokl-dlažba keramická slinutá hladká do interiéru i exteriéru 300x80mm</t>
  </si>
  <si>
    <t>664</t>
  </si>
  <si>
    <t>134,310/0,33</t>
  </si>
  <si>
    <t>323</t>
  </si>
  <si>
    <t>771474122</t>
  </si>
  <si>
    <t>Montáž soklů z dlaždic keramických lepených flexibilním lepidlem schodišťových šikmých, výšky přes 65 do 90 mm</t>
  </si>
  <si>
    <t>666</t>
  </si>
  <si>
    <t>0,183*10*2*2</t>
  </si>
  <si>
    <t>59761275</t>
  </si>
  <si>
    <t>sokl-dlažba keramická slinutá hladká do interiéru i exteriéru 330x80mm</t>
  </si>
  <si>
    <t>668</t>
  </si>
  <si>
    <t>7,32*2,475 "Přepočtené koeficientem množství</t>
  </si>
  <si>
    <t>325</t>
  </si>
  <si>
    <t>771474132</t>
  </si>
  <si>
    <t>Montáž soklů z dlaždic keramických lepených flexibilním lepidlem schodišťových stupňovitých, výšky přes 65 do 90 mm</t>
  </si>
  <si>
    <t>670</t>
  </si>
  <si>
    <t>0,35*2</t>
  </si>
  <si>
    <t>672</t>
  </si>
  <si>
    <t>0,7*2,475 "Přepočtené koeficientem množství</t>
  </si>
  <si>
    <t>327</t>
  </si>
  <si>
    <t>771531801</t>
  </si>
  <si>
    <t>Demontáž podlah z dlaždic cihelných nebo portlanských kladených do malty</t>
  </si>
  <si>
    <t>674</t>
  </si>
  <si>
    <t>17,85+40,23+10,29+6,16+1,42+5,14+5,34+16,48+12,05+12,05</t>
  </si>
  <si>
    <t>771571810</t>
  </si>
  <si>
    <t>Demontáž podlah z dlaždic keramických kladených do malty</t>
  </si>
  <si>
    <t>676</t>
  </si>
  <si>
    <t>23+14,7+10,3+7,7+2,7+8,9+4,2+4,3+2,1+6,5+13,1+23,9+9,2+9,8+9,2</t>
  </si>
  <si>
    <t>329</t>
  </si>
  <si>
    <t>771574225</t>
  </si>
  <si>
    <t>Montáž podlah z dlaždic keramických lepených flexibilním lepidlem maloformátových reliéfních nebo z dekorů přes 19 do 22 ks/m2</t>
  </si>
  <si>
    <t>678</t>
  </si>
  <si>
    <t>59761012</t>
  </si>
  <si>
    <t>dlažba keramická hutná reliéfní do interiéru přes 19 do 22ks/m2</t>
  </si>
  <si>
    <t>680</t>
  </si>
  <si>
    <t>70,67*1,1 "Přepočtené koeficientem množství</t>
  </si>
  <si>
    <t>331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</si>
  <si>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</si>
  <si>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</si>
  <si>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682</t>
  </si>
  <si>
    <t>59761409</t>
  </si>
  <si>
    <t>dlažba keramická slinutá protiskluzná do interiéru i exteriéru pro vysoké mechanické namáhání přes 9 do 12ks/m2</t>
  </si>
  <si>
    <t>684</t>
  </si>
  <si>
    <t>56,88*1,1 "Přepočtené koeficientem množství</t>
  </si>
  <si>
    <t>333</t>
  </si>
  <si>
    <t>771591112</t>
  </si>
  <si>
    <t>Izolace podlahy pod dlažbu nátěrem nebo stěrkou ve dvou vrstvách</t>
  </si>
  <si>
    <t>686</t>
  </si>
  <si>
    <t>1,82+5,39+4,8+5,34</t>
  </si>
  <si>
    <t>998771102</t>
  </si>
  <si>
    <t>Přesun hmot pro podlahy z dlaždic stanovený z hmotnosti přesunovaného materiálu vodorovná dopravní vzdálenost do 50 m v objektech výšky přes 6 do 12 m</t>
  </si>
  <si>
    <t>688</t>
  </si>
  <si>
    <t>776</t>
  </si>
  <si>
    <t>Podlahy povlakové</t>
  </si>
  <si>
    <t>776141121</t>
  </si>
  <si>
    <t>Příprava podkladu vyrovnání samonivelační stěrkou podlah min.pevnosti 30 MPa, tloušťky do 3 mm</t>
  </si>
  <si>
    <t>-1984021119</t>
  </si>
  <si>
    <t>23,75+14,7+18,75+3,84+40,23+6,16</t>
  </si>
  <si>
    <t>335</t>
  </si>
  <si>
    <t>776221221</t>
  </si>
  <si>
    <t>Montáž podlahovin z PVC lepením standardním lepidlem ze čtverců elektrostaticky vodivých</t>
  </si>
  <si>
    <t>690</t>
  </si>
  <si>
    <t>28411045</t>
  </si>
  <si>
    <t>PVC vinyl homogenní elektricky vodivá neválcovaná tl 2,00mm, čtverce 615x615mm, R 0,05-1MΩ, rozměrová stálost 0,05%, otlak do 0,035mm</t>
  </si>
  <si>
    <t>692</t>
  </si>
  <si>
    <t>107,43*1,1 "Přepočtené koeficientem množství</t>
  </si>
  <si>
    <t>337</t>
  </si>
  <si>
    <t>776411111</t>
  </si>
  <si>
    <t>Montáž soklíků lepením obvodových, výšky do 80 mm</t>
  </si>
  <si>
    <t>694</t>
  </si>
  <si>
    <t>28411008</t>
  </si>
  <si>
    <t>lišta soklová PVC 16x60mm</t>
  </si>
  <si>
    <t>696</t>
  </si>
  <si>
    <t>94,138*1,02 "Přepočtené koeficientem množství</t>
  </si>
  <si>
    <t>339</t>
  </si>
  <si>
    <t>998776102</t>
  </si>
  <si>
    <t>Přesun hmot pro podlahy povlakové stanovený z hmotnosti přesunovaného materiálu vodorovná dopravní vzdálenost do 50 m v objektech výšky přes 6 do 12 m</t>
  </si>
  <si>
    <t>698</t>
  </si>
  <si>
    <t>781</t>
  </si>
  <si>
    <t>Dokončovací práce - obklady</t>
  </si>
  <si>
    <t>781131112</t>
  </si>
  <si>
    <t>Izolace stěny pod obklad izolace nátěrem nebo stěrkou ve dvou vrstvách</t>
  </si>
  <si>
    <t>700</t>
  </si>
  <si>
    <t>341</t>
  </si>
  <si>
    <t>781474114</t>
  </si>
  <si>
    <t>Montáž obkladů vnitřních stěn z dlaždic keramických lepených flexibilním lepidlem maloformátových hladkých přes 19 do 22 ks/m2</t>
  </si>
  <si>
    <t>702</t>
  </si>
  <si>
    <t>59761040</t>
  </si>
  <si>
    <t>obklad keramický hladký přes 19 do 22ks/m2</t>
  </si>
  <si>
    <t>704</t>
  </si>
  <si>
    <t>63,848*1,1 "Přepočtené koeficientem množství</t>
  </si>
  <si>
    <t>343</t>
  </si>
  <si>
    <t>998781102</t>
  </si>
  <si>
    <t>Přesun hmot pro obklady keramické stanovený z hmotnosti přesunovaného materiálu vodorovná dopravní vzdálenost do 50 m v objektech výšky přes 6 do 12 m</t>
  </si>
  <si>
    <t>706</t>
  </si>
  <si>
    <t>783</t>
  </si>
  <si>
    <t>Dokončovací práce - nátěry</t>
  </si>
  <si>
    <t>783201403</t>
  </si>
  <si>
    <t>Příprava podkladu tesařských konstrukcí před provedením nátěru oprášení</t>
  </si>
  <si>
    <t>708</t>
  </si>
  <si>
    <t>2*2*1*5,05+2*1*4,85+1*(2+3,5+3,5+9,5+19) " bednění</t>
  </si>
  <si>
    <t xml:space="preserve">Přístřešek </t>
  </si>
  <si>
    <t xml:space="preserve">3,65*9,5 " bednění </t>
  </si>
  <si>
    <t>(0,14+0,16)*2*19+(0,1+0,14)*2*51,1+0,14*4*8,85</t>
  </si>
  <si>
    <t>15" zakrytí vzt</t>
  </si>
  <si>
    <t>345</t>
  </si>
  <si>
    <t>783213111</t>
  </si>
  <si>
    <t>Preventivní napouštěcí nátěr tesařských prvků proti dřevokazným houbám, hmyzu a plísním zabudovaných do konstrukce jednonásobný syntetický</t>
  </si>
  <si>
    <t>710</t>
  </si>
  <si>
    <t>783218111</t>
  </si>
  <si>
    <t>Lazurovací nátěr tesařských konstrukcí dvojnásobný syntetický</t>
  </si>
  <si>
    <t>712</t>
  </si>
  <si>
    <t>347</t>
  </si>
  <si>
    <t>783913171</t>
  </si>
  <si>
    <t>Penetrační nátěr betonových podlah hrubých syntetický</t>
  </si>
  <si>
    <t>783917161</t>
  </si>
  <si>
    <t>Krycí (uzavírací) nátěr betonových podlah dvojnásobný syntetický</t>
  </si>
  <si>
    <t>716</t>
  </si>
  <si>
    <t>349</t>
  </si>
  <si>
    <t>783997151</t>
  </si>
  <si>
    <t>Krycí (uzavírací) nátěr betonových podlah Příplatek k cenám za protiskluznou vrstvu prosypem křemičitým pískem nebo skleněnými kuličkami</t>
  </si>
  <si>
    <t>718</t>
  </si>
  <si>
    <t>784</t>
  </si>
  <si>
    <t>Dokončovací práce - malby a tapety</t>
  </si>
  <si>
    <t>784111001</t>
  </si>
  <si>
    <t>Oprášení (ometení) podkladu v místnostech výšky do 3,80 m</t>
  </si>
  <si>
    <t>720</t>
  </si>
  <si>
    <t>351</t>
  </si>
  <si>
    <t>784121001</t>
  </si>
  <si>
    <t>Oškrabání malby v místnostech výšky do 3,80 m</t>
  </si>
  <si>
    <t>722</t>
  </si>
  <si>
    <t>784171111</t>
  </si>
  <si>
    <t>Zakrytí nemalovaných ploch (materiál ve specifikaci) včetně pozdějšího odkrytí svislých ploch např. stěn, oken, dveří v místnostech výšky do 3,80</t>
  </si>
  <si>
    <t>724</t>
  </si>
  <si>
    <t>353</t>
  </si>
  <si>
    <t>28323156</t>
  </si>
  <si>
    <t>fólie pro malířské potřeby zakrývací tl 41µ 4x5m</t>
  </si>
  <si>
    <t>726</t>
  </si>
  <si>
    <t>150*1,05 "Přepočtené koeficientem množství</t>
  </si>
  <si>
    <t>784181111</t>
  </si>
  <si>
    <t>Penetrace podkladu jednonásobná základní silikátová bezbarvá v místnostech výšky do 3,80 m</t>
  </si>
  <si>
    <t>728</t>
  </si>
  <si>
    <t xml:space="preserve">Poznámka k položce:_x000d_
Poznámka k položce:  Na sanační umítku v j 1.PP použít penetrační nátěr dle výrobce sanační omítky.</t>
  </si>
  <si>
    <t>355</t>
  </si>
  <si>
    <t>784191001</t>
  </si>
  <si>
    <t>Čištění vnitřních ploch hrubý úklid po provedení malířských prací omytím oken nebo balkonových dveří jednoduchých</t>
  </si>
  <si>
    <t>730</t>
  </si>
  <si>
    <t>784211101</t>
  </si>
  <si>
    <t>Malby z malířských směsí oděruvzdorných za mokra dvojnásobné, bílé za mokra oděruvzdorné výborně v místnostech výšky do 3,80 m</t>
  </si>
  <si>
    <t>732</t>
  </si>
  <si>
    <t>Poznámka k položce:_x000d_
Poznámka k položce: Na sanační umítku v j 1.PP použít malířský natěr dle výrobce sanační omítky.</t>
  </si>
  <si>
    <t>6,75+24,32+10,34+2,235*(5,95+26+13,07)-2,03+7,65*2,2</t>
  </si>
  <si>
    <t>1np</t>
  </si>
  <si>
    <t>3,465*(20,15+22,08)+3,15*(15,8+19,61+40,36)-1,3*2,2-1,2*1,75*7-1,1*2,2-1*2,02-0,8*2,02-1*2,2-0,9*2,2</t>
  </si>
  <si>
    <t>3,465*(4,965+4,124+1,8+4)-0,9*2,2-1,45*1,81+(1,8*3,465-0,9*2,02)*2+4,3*3,15-1*2,2</t>
  </si>
  <si>
    <t>23,75+14,7+11,22+18,75+15,8+7,9+5,39+1,82+4,8+12,37+3,84+25,9+2,9</t>
  </si>
  <si>
    <t>1,565*(9,575+9,42)+14,55+20,28+1,915*(8,17+2,12+2,885+4,71)-4*0,572+4,213</t>
  </si>
  <si>
    <t>27,652*2+60,528*2+17,85+40,23+10,29+6,16+1,42+5,15+5,34+16,48+12,05+12,05</t>
  </si>
  <si>
    <t>357</t>
  </si>
  <si>
    <t>997013112</t>
  </si>
  <si>
    <t>Vnitrostaveništní doprava suti a vybouraných hmot vodorovně do 50 m svisle s použitím mechanizace pro budovy a haly výšky přes 6 do 9 m</t>
  </si>
  <si>
    <t>734</t>
  </si>
  <si>
    <t>736</t>
  </si>
  <si>
    <t>359</t>
  </si>
  <si>
    <t>738</t>
  </si>
  <si>
    <t>740</t>
  </si>
  <si>
    <t>361</t>
  </si>
  <si>
    <t>742</t>
  </si>
  <si>
    <t>3,81+3,037+2,338+0,453</t>
  </si>
  <si>
    <t>744</t>
  </si>
  <si>
    <t>363</t>
  </si>
  <si>
    <t>1536324020</t>
  </si>
  <si>
    <t>1098048790</t>
  </si>
  <si>
    <t>365</t>
  </si>
  <si>
    <t>746</t>
  </si>
  <si>
    <t>0,09</t>
  </si>
  <si>
    <t>997013R02.910</t>
  </si>
  <si>
    <t>748</t>
  </si>
  <si>
    <t>0,18+0,122</t>
  </si>
  <si>
    <t>367</t>
  </si>
  <si>
    <t>750</t>
  </si>
  <si>
    <t>997221861</t>
  </si>
  <si>
    <t>-1701711710</t>
  </si>
  <si>
    <t>SO 86-71-86.04 - D.2.2.1 - Silnoproudé rozvody</t>
  </si>
  <si>
    <t xml:space="preserve">    Ostatní náklady - Ostatní náklady</t>
  </si>
  <si>
    <t xml:space="preserve">    741 - Elektroinstalace - silnoproud</t>
  </si>
  <si>
    <t xml:space="preserve">    Hromosvod - Hromosvod</t>
  </si>
  <si>
    <t>HZS - Hodinové zúčtovací sazby</t>
  </si>
  <si>
    <t>310237291</t>
  </si>
  <si>
    <t>Zazdívka otvorů ve zdivu nadzákladovém cihlami pálenými plochy přes 0,09 m2 do 0,25 m2, ve zdi tl. přes 900 do 1050 mm</t>
  </si>
  <si>
    <t>612315213</t>
  </si>
  <si>
    <t>Vápenná omítka jednotlivých malých ploch hladká na stěnách, plochy jednotlivě přes 0,25 do 1 m2</t>
  </si>
  <si>
    <t>974031121</t>
  </si>
  <si>
    <t>Vysekání rýh ve zdivu cihelném na maltu vápennou nebo vápenocementovou do hl. 30 mm a šířky do 30 mm</t>
  </si>
  <si>
    <t>741</t>
  </si>
  <si>
    <t>Elektroinstalace - silnoproud</t>
  </si>
  <si>
    <t>210220020</t>
  </si>
  <si>
    <t>Montáž uzemňovacího vedení s upevněním, propojením a připojením pomocí svorek v zemi s izolací spojů vodičů FeZn páskou průřezu do 120 mm2 v městské zástavbě</t>
  </si>
  <si>
    <t>35442062.1</t>
  </si>
  <si>
    <t>pás zemnící 30x4mm FeZn</t>
  </si>
  <si>
    <t>80/1,05</t>
  </si>
  <si>
    <t>210220022</t>
  </si>
  <si>
    <t>Montáž uzemňovacího vedení s upevněním, propojením a připojením pomocí svorek v zemi s izolací spojů vodičů FeZn drátem nebo lanem průměru do 10 mm v městské zástavbě</t>
  </si>
  <si>
    <t>35441073.1</t>
  </si>
  <si>
    <t>drát D 10mm FeZn</t>
  </si>
  <si>
    <t>20,000/1,61</t>
  </si>
  <si>
    <t>460061171</t>
  </si>
  <si>
    <t>Zabezpečení výkopu a objektů výstražná páska včetně dodávky materiálu zřízení a odstranění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</si>
  <si>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</si>
  <si>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</si>
  <si>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34111030</t>
  </si>
  <si>
    <t>kabel instalační jádro Cu plné izolace PVC plášť PVC 450/750V (CYKY) 3x1,5mm2</t>
  </si>
  <si>
    <t>Poznámka k položce:_x000d_
Poznámka k položce: CYKY</t>
  </si>
  <si>
    <t>25*1,15 "Přepočtené koeficientem množství</t>
  </si>
  <si>
    <t>210812037</t>
  </si>
  <si>
    <t>Montáž izolovaných kabelů měděných do 1 kV bez ukončení plných nebo laněných kulatých (např. CYKY, CHKE-R) uložených volně nebo v liště počtu a průřezu žil 4x25 až 35 mm2</t>
  </si>
  <si>
    <t>34111620</t>
  </si>
  <si>
    <t>kabel silový jádro Cu izolace PVC plášť PVC 0,6/1kV (1-CYKY) 4x35mm2</t>
  </si>
  <si>
    <t>Poznámka k položce:_x000d_
Poznámka k položce: 1-CYKY</t>
  </si>
  <si>
    <t>460791213</t>
  </si>
  <si>
    <t>Montáž trubek ochranných uložených volně do rýhy plastových ohebných, vnitřního průměru přes 50 do 90 mm</t>
  </si>
  <si>
    <t>chránička pro elektromobilitu</t>
  </si>
  <si>
    <t>chránička pro přípojku NN přívod</t>
  </si>
  <si>
    <t xml:space="preserve">chránička  pro provizorní připojení prodeje jízdenek</t>
  </si>
  <si>
    <t>34571352</t>
  </si>
  <si>
    <t>trubka elektroinstalační ohebná dvouplášťová korugovaná (chránička) D 52/63mm, HDPE+LDPE</t>
  </si>
  <si>
    <t>165*1,05 "Přepočtené koeficientem množství</t>
  </si>
  <si>
    <t>46079121R</t>
  </si>
  <si>
    <t>Montáž trubek ochranných uložených volně do rýhy plastových ohebných, vnitřního průměru přes 172 mm</t>
  </si>
  <si>
    <t>3457135R</t>
  </si>
  <si>
    <t>trubka elektroinstalační ohebná dvouplášťová korugovaná (chránička) D 175/200mm, HDPE+LDPE</t>
  </si>
  <si>
    <t>85*1,05 "Přepočtené koeficientem množství</t>
  </si>
  <si>
    <t>460161183</t>
  </si>
  <si>
    <t>Hloubení zapažených i nezapažených kabelových rýh ručně včetně urovnání dna s přemístěním výkopku do vzdálenosti 3 m od okraje jámy nebo s naložením na dopravní prostředek šířky 35 cm hloubky 90 cm v hornině třídy těžitelnosti II skupiny 4</t>
  </si>
  <si>
    <t>460431193</t>
  </si>
  <si>
    <t>Zásyp kabelových rýh ručně s přemístění sypaniny ze vzdálenosti do 10 m, s uložením výkopku ve vrstvách včetně zhutnění a úpravy povrchu šířky 35 cm hloubky 90 cm z horniny třídy těžitelnosti II skupiny 4</t>
  </si>
  <si>
    <t>460581121.1</t>
  </si>
  <si>
    <t>Úprava terénu zatravnění, včetně dodání osiva a zalití vodou na rovině</t>
  </si>
  <si>
    <t>0,35*80</t>
  </si>
  <si>
    <t>741920305</t>
  </si>
  <si>
    <t>Protipožární ucpávky svazků kabelů prostup stěnou tloušťky 100 mm povlakem, požární odolnost EI 60 při 10-20% zaplnění prostupu kabely plochy otvoru 0,6 m2</t>
  </si>
  <si>
    <t>741920402</t>
  </si>
  <si>
    <t>Protipožární ucpávky svazků kabelů prostup stropem tloušťky 100 mm povlakem, požární odolnost EI 60 při 10-20% zaplnění prostupu kabely plochy otvoru 0,2 m2</t>
  </si>
  <si>
    <t>998741102</t>
  </si>
  <si>
    <t>Přesun hmot pro silnoproud stanovený z hmotnosti přesunovaného materiálu vodorovná dopravní vzdálenost do 50 m v objektech výšky přes 6 do 12 m</t>
  </si>
  <si>
    <t>R015</t>
  </si>
  <si>
    <t>Přímotopné tělesa 500w</t>
  </si>
  <si>
    <t>R016</t>
  </si>
  <si>
    <t>Přímotopné tělesa 750w</t>
  </si>
  <si>
    <t>R017</t>
  </si>
  <si>
    <t>Přímotopné tělesa 1000w</t>
  </si>
  <si>
    <t>741310001</t>
  </si>
  <si>
    <t>Montáž spínačů jedno nebo dvoupólových nástěnných se zapojením vodičů, pro prostředí normální spínačů, řazení 1-jednopólových</t>
  </si>
  <si>
    <t>34535054</t>
  </si>
  <si>
    <t>spínač nástěnný jednopólový, řazení 1, IP54, šroubové svorky</t>
  </si>
  <si>
    <t>741112001</t>
  </si>
  <si>
    <t>Montáž krabic elektroinstalačních bez napojení na trubky a lišty, demontáže a montáže víčka a přístroje protahovacích nebo odbočných zapuštěných plastových kruhových</t>
  </si>
  <si>
    <t>34571457</t>
  </si>
  <si>
    <t>krabice pod omítku PVC odbočná kruhová D 70mm s víčkem</t>
  </si>
  <si>
    <t>210204011</t>
  </si>
  <si>
    <t>Montáž stožárů osvětlení ocelových samostatně stojících, délky do 12 m</t>
  </si>
  <si>
    <t>R021</t>
  </si>
  <si>
    <t>Stožár VO 6m, svorníkový s příslušenstvím</t>
  </si>
  <si>
    <t>R022</t>
  </si>
  <si>
    <t>základ stožáru VO, komplet</t>
  </si>
  <si>
    <t>741313003</t>
  </si>
  <si>
    <t>Montáž zásuvek domovních se zapojením vodičů bezšroubové připojení polozapuštěných nebo zapuštěných 10/16 A, provedení 2x (2P + PE) dvojnásobná</t>
  </si>
  <si>
    <t>34555201</t>
  </si>
  <si>
    <t>zásuvka zápustná dvojnásobná chráněná, šroubové svorky</t>
  </si>
  <si>
    <t>741313011</t>
  </si>
  <si>
    <t>Montáž zásuvek domovních se zapojením vodičů bezšroubové připojení chráněných v krabici 10/16 A, pro prostředí normální, provedení 2P + PE</t>
  </si>
  <si>
    <t>34555204</t>
  </si>
  <si>
    <t>zásuvka zápustná jednonásobná, s optickou přepěťovou ochranou, šroubové svorky</t>
  </si>
  <si>
    <t>741313034</t>
  </si>
  <si>
    <t>Montáž zásuvek domovních se zapojením vodičů šroubové připojení vestavných 10 popř. 16 A bez odvrtání profilovaného otvoru, provedení 3P + N + PE</t>
  </si>
  <si>
    <t>35811473</t>
  </si>
  <si>
    <t>zásuvka chráněná zapuštěná s víčkem 16A - 3pól, IP44, šroubové svorky</t>
  </si>
  <si>
    <t>R002</t>
  </si>
  <si>
    <t>výložník jednoduchý pro svítidla na plášť budovy, vč.montáže</t>
  </si>
  <si>
    <t>R029</t>
  </si>
  <si>
    <t>LED svítidlo 3400lm 23W IP66 4K 0,6m</t>
  </si>
  <si>
    <t>R030</t>
  </si>
  <si>
    <t>R031</t>
  </si>
  <si>
    <t>LED svítidlo 4610lm 30W IP66 4K 0,6m</t>
  </si>
  <si>
    <t>R032</t>
  </si>
  <si>
    <t>R033</t>
  </si>
  <si>
    <t>LED svítidlo 24W 1710lm IP44 4K bílý rámeček</t>
  </si>
  <si>
    <t>R034</t>
  </si>
  <si>
    <t>R035</t>
  </si>
  <si>
    <t>LED svítidlo 3250lm 36W IP44 4K 600x600x9 UGR</t>
  </si>
  <si>
    <t>R036</t>
  </si>
  <si>
    <t>R037</t>
  </si>
  <si>
    <t>LED svítidlo 2100lm 20W IP65 3K tř.II</t>
  </si>
  <si>
    <t>R038</t>
  </si>
  <si>
    <t>R039</t>
  </si>
  <si>
    <t>LED svítidlo 1100lm 9W IP66 3K CLO+tř.II</t>
  </si>
  <si>
    <t>R040</t>
  </si>
  <si>
    <t>R041</t>
  </si>
  <si>
    <t>LED svítidlo 1910lm 15W IP66 3K CLO+tř.II</t>
  </si>
  <si>
    <t>R042</t>
  </si>
  <si>
    <t>741122015</t>
  </si>
  <si>
    <t>Montáž kabelů měděných bez ukončení uložených pod omítku plných kulatých (např. CYKY), počtu a průřezu žil 3x1,5 mm2</t>
  </si>
  <si>
    <t>R044</t>
  </si>
  <si>
    <t>NYY-J 3x1.5mm2</t>
  </si>
  <si>
    <t>741122016</t>
  </si>
  <si>
    <t>Montáž kabelů měděných bez ukončení uložených pod omítku plných kulatých (např. CYKY), počtu a průřezu žil 3x2,5 až 6 mm2</t>
  </si>
  <si>
    <t>R046</t>
  </si>
  <si>
    <t>NYY-J 3x2.5mm2</t>
  </si>
  <si>
    <t>741122024</t>
  </si>
  <si>
    <t>Montáž kabelů měděných bez ukončení uložených pod omítku plných kulatých (např. CYKY), počtu a průřezu žil 4x10 mm2</t>
  </si>
  <si>
    <t>34112358</t>
  </si>
  <si>
    <t>kabel silový jádro Cu izolace PVC plášť PVC 0,6/1kV (NYY) 4x10mm2</t>
  </si>
  <si>
    <t>Poznámka k položce:_x000d_
Poznámka k položce: NYY</t>
  </si>
  <si>
    <t>100*1,15 "Přepočtené koeficientem množství</t>
  </si>
  <si>
    <t>741122025</t>
  </si>
  <si>
    <t>Montáž kabelů měděných bez ukončení uložených pod omítku plných kulatých (např. CYKY), počtu a průřezu žil 4x16 až 25 mm2</t>
  </si>
  <si>
    <t>34112360</t>
  </si>
  <si>
    <t>kabel silový jádro Cu izolace PVC plášť PVC 0,6/1kV (NYY) 4x25mm2</t>
  </si>
  <si>
    <t>62*1,15 "Přepočtené koeficientem množství</t>
  </si>
  <si>
    <t>R049</t>
  </si>
  <si>
    <t>NYY-Jm 5x2.5 mm2 750V (PU)</t>
  </si>
  <si>
    <t>741122031</t>
  </si>
  <si>
    <t>Montáž kabelů měděných bez ukončení uložených pod omítku plných kulatých (např. CYKY), počtu a průřezu žil 5x1,5 až 2,5 mm2</t>
  </si>
  <si>
    <t>R050</t>
  </si>
  <si>
    <t>NYY-J 5x2.5mm2</t>
  </si>
  <si>
    <t>741122032</t>
  </si>
  <si>
    <t>Montáž kabelů měděných bez ukončení uložených pod omítku plných kulatých (např. CYKY), počtu a průřezu žil 5x4 až 6 mm2</t>
  </si>
  <si>
    <t>77+52+100</t>
  </si>
  <si>
    <t>R054</t>
  </si>
  <si>
    <t>NYY-J 5x6mm2</t>
  </si>
  <si>
    <t>R052</t>
  </si>
  <si>
    <t>NYY-J 5x4mm2</t>
  </si>
  <si>
    <t>34111100</t>
  </si>
  <si>
    <t>kabel instalační jádro Cu plné izolace PVC plášť PVC 450/750V (CYKY) 5x6mm2</t>
  </si>
  <si>
    <t>R057</t>
  </si>
  <si>
    <t>Vývody pro technologie</t>
  </si>
  <si>
    <t>R063</t>
  </si>
  <si>
    <t>pronájem /půjčení pohotovostního mobilního DA v případě že zhotovitel nedisponuje svým zař.</t>
  </si>
  <si>
    <t>den</t>
  </si>
  <si>
    <t>741210002</t>
  </si>
  <si>
    <t>Montáž rozvodnic oceloplechových nebo plastových bez zapojení vodičů běžných, hmotnosti do 50 kg</t>
  </si>
  <si>
    <t>R067</t>
  </si>
  <si>
    <t>Rozvaděč R1. Dle přílohy Část 2.402 Schéma R1</t>
  </si>
  <si>
    <t>R068</t>
  </si>
  <si>
    <t>Rozvaděč R1.1 . Dle přílohy Část 2.403 Schéma R1.1 a R1.2</t>
  </si>
  <si>
    <t>R069</t>
  </si>
  <si>
    <t>Rozvaděč R1.2 . Dle přílohy Část 2.403 Schéma R1.1 a R1.2</t>
  </si>
  <si>
    <t>R070</t>
  </si>
  <si>
    <t>Rozvaděč RZS1. Dle přílohy Část 2.404 Schéma RZS1</t>
  </si>
  <si>
    <t>R071</t>
  </si>
  <si>
    <t>Rozvaděč RZS1.1 . Dle přílohy Část 2.405 Schéma RZS1.1 - 6</t>
  </si>
  <si>
    <t>R072</t>
  </si>
  <si>
    <t>Rozvaděč RZS1.2 . Dle přílohy Část 2.405 Schéma RZS1.1 - 6</t>
  </si>
  <si>
    <t>R073</t>
  </si>
  <si>
    <t>Rozvaděč RZS1.3 . Dle přílohy Část 2.405 Schéma RZS1.1 - 6</t>
  </si>
  <si>
    <t>R074</t>
  </si>
  <si>
    <t>Rozvaděč RZS1.4 . Dle přílohy Část 2.405 Schéma RZS1.1 - 6</t>
  </si>
  <si>
    <t>R075</t>
  </si>
  <si>
    <t>Rozvaděč RZS1.5 . Dle přílohy Část 2.405 Schéma RZS1.1 - 6</t>
  </si>
  <si>
    <t>R076</t>
  </si>
  <si>
    <t>Rozvaděč RZS1.6 . Dle přílohy Část 2.405 Schéma RZS1.1 - 6</t>
  </si>
  <si>
    <t>R077</t>
  </si>
  <si>
    <t>Přechodová skříň KS6 . Dle přílohy Část 2.406 Přechodová skříň KS6</t>
  </si>
  <si>
    <t>R079</t>
  </si>
  <si>
    <t>úprava zapojení stávajícího rozvaděče R…, dle platného schéma zapojení</t>
  </si>
  <si>
    <t>R080</t>
  </si>
  <si>
    <t>Dodávka a montáž NZ dle specifikace v TZ viz příloha TZ PDPS</t>
  </si>
  <si>
    <t>R081</t>
  </si>
  <si>
    <t>Dodávka a montáž stojan na nabíjení 4 ks elektrokol dle specifikace v TZ</t>
  </si>
  <si>
    <t>R110</t>
  </si>
  <si>
    <t>Dodávka a montáž nulovací můstek</t>
  </si>
  <si>
    <t>R112</t>
  </si>
  <si>
    <t>Dočasné doklady k provozování UTZ/E</t>
  </si>
  <si>
    <t>210812063</t>
  </si>
  <si>
    <t>Montáž izolovaných kabelů měděných do 1 kV bez ukončení plných nebo laněných kulatých (např. CYKY, CHKE-R) uložených volně nebo v liště počtu a průřezu žil 5x4 až 6 mm2</t>
  </si>
  <si>
    <t>34113280</t>
  </si>
  <si>
    <t>kabel Instalační flexibilní jádro Cu lanované izolace pryž plášť pryž chloroprenová 450/750V (H07RN-F) 5x6mm2</t>
  </si>
  <si>
    <t>Poznámka k položce:_x000d_
Poznámka k položce: H07RN-F</t>
  </si>
  <si>
    <t>80*1,15 "Přepočtené koeficientem množství</t>
  </si>
  <si>
    <t>741314042</t>
  </si>
  <si>
    <t>Montáž vidlic průmyslových se zapojením vodičů spojovacích, provedení 3P+N+PE 32 A</t>
  </si>
  <si>
    <t>35811525</t>
  </si>
  <si>
    <t>vidlice 32A - 5pól, řazení 3P+N+PE, IP44, šroubové svorky</t>
  </si>
  <si>
    <t>R115</t>
  </si>
  <si>
    <t>Dodávka a montáž pojistková řadová svorkovnice PT 10,3</t>
  </si>
  <si>
    <t>R116</t>
  </si>
  <si>
    <t>Dodávka a montáž válcová pojistka 10x38 GPV 20A</t>
  </si>
  <si>
    <t>R117</t>
  </si>
  <si>
    <t>Dodávka a montáž protahovací komora-šachta pr.650mm</t>
  </si>
  <si>
    <t>742121001</t>
  </si>
  <si>
    <t>Montáž kabelů sdělovacích pro vnitřní rozvody počtu žil do 15</t>
  </si>
  <si>
    <t>34121015</t>
  </si>
  <si>
    <t>kabel sdělovací jádro Cu plné izolace PVC plášť PVC 100V (SYKY) 4x2x0,5mm2</t>
  </si>
  <si>
    <t>Poznámka k položce:_x000d_
Poznámka k položce: SYKY</t>
  </si>
  <si>
    <t>25*1,2 "Přepočtené koeficientem množství</t>
  </si>
  <si>
    <t>460791211</t>
  </si>
  <si>
    <t>Montáž trubek ochranných uložených volně do rýhy plastových ohebných, vnitřního průměru do 32 mm</t>
  </si>
  <si>
    <t>34571050</t>
  </si>
  <si>
    <t>trubka elektroinstalační ohebná EN 500 86-1141 (chránička) D 16/21,2mm</t>
  </si>
  <si>
    <t>25*1,05 "Přepočtené koeficientem množství</t>
  </si>
  <si>
    <t>741111833</t>
  </si>
  <si>
    <t>Demontáž elektroinstalačních trubek plastových ohebných, uložených volně, vnější Ø přes 50 mm</t>
  </si>
  <si>
    <t>Pol146</t>
  </si>
  <si>
    <t>Příprava před započetím zemních činností (vytýčení sítí apod.)</t>
  </si>
  <si>
    <t>R122</t>
  </si>
  <si>
    <t>Ochranné pospojení CY</t>
  </si>
  <si>
    <t>Hromosvod</t>
  </si>
  <si>
    <t>741410021</t>
  </si>
  <si>
    <t>Montáž uzemňovacího vedení s upevněním, propojením a připojením pomocí svorek v zemi s izolací spojů pásku průřezu do 120 mm2 v městské zástavbě</t>
  </si>
  <si>
    <t>35442062</t>
  </si>
  <si>
    <t>75/1,05</t>
  </si>
  <si>
    <t>741410041</t>
  </si>
  <si>
    <t>Montáž uzemňovacího vedení s upevněním, propojením a připojením pomocí svorek v zemi s izolací spojů drátu nebo lana Ø do 10 mm v městské zástavbě</t>
  </si>
  <si>
    <t>35441073</t>
  </si>
  <si>
    <t>15/1,61</t>
  </si>
  <si>
    <t>R093</t>
  </si>
  <si>
    <t>Dodávka a montáž, zapojení krabice zapuštěná s víčkem a ekvipotenciální svorkovnicí (HOP) KO 125</t>
  </si>
  <si>
    <t>741420001</t>
  </si>
  <si>
    <t>Montáž hromosvodného vedení svodových drátů nebo lan s podpěrami, Ø do 10 mm</t>
  </si>
  <si>
    <t>35442141</t>
  </si>
  <si>
    <t>drát D 8mm AlMgSi polotvrdý</t>
  </si>
  <si>
    <t>125/7,4</t>
  </si>
  <si>
    <t>35441703</t>
  </si>
  <si>
    <t>podpěra vedení hromosvodu na hřebenáče, nerez</t>
  </si>
  <si>
    <t>35441690</t>
  </si>
  <si>
    <t>podpěra vedení hromosvodu do zdiva, Cu</t>
  </si>
  <si>
    <t>741420020</t>
  </si>
  <si>
    <t>Montáž hromosvodného vedení svorek s jedním šroubem</t>
  </si>
  <si>
    <t>35431000</t>
  </si>
  <si>
    <t>svorka uzemnění FeZn univerzální</t>
  </si>
  <si>
    <t>Poznámka k položce:_x000d_
Poznámka k položce: SU</t>
  </si>
  <si>
    <t>741420022</t>
  </si>
  <si>
    <t>Montáž hromosvodného vedení svorek se 3 a více šrouby</t>
  </si>
  <si>
    <t>20+6+6</t>
  </si>
  <si>
    <t>35431014</t>
  </si>
  <si>
    <t>svorka uzemnění AlMgSi zkušební, 81mm</t>
  </si>
  <si>
    <t>Poznámka k položce:_x000d_
Poznámka k položce: SZa Al</t>
  </si>
  <si>
    <t>35441860</t>
  </si>
  <si>
    <t>svorka FeZn k jímací tyči - 4 šrouby</t>
  </si>
  <si>
    <t>35431027</t>
  </si>
  <si>
    <t>svorka uzemnění FeZn křížová diagonální</t>
  </si>
  <si>
    <t>Poznámka k položce:_x000d_
Poznámka k položce: SKd</t>
  </si>
  <si>
    <t>741430002</t>
  </si>
  <si>
    <t>Montáž jímacích tyčí délky do 3 m, na konstrukci zděnou</t>
  </si>
  <si>
    <t>35441070</t>
  </si>
  <si>
    <t>tyč jímací s rovným koncem 2000mm FeZn</t>
  </si>
  <si>
    <t>741420021</t>
  </si>
  <si>
    <t>Montáž hromosvodného vedení svorek se 2 šrouby</t>
  </si>
  <si>
    <t>35441885</t>
  </si>
  <si>
    <t>svorka spojovací pro lano D 8-10mm</t>
  </si>
  <si>
    <t>741420051</t>
  </si>
  <si>
    <t>Montáž hromosvodného vedení ochranných prvků úhelníků nebo trubek s držáky do zdiva</t>
  </si>
  <si>
    <t>35441831</t>
  </si>
  <si>
    <t>úhelník ochranný na ochranu svodu - 2000mm, FeZn</t>
  </si>
  <si>
    <t>35441836</t>
  </si>
  <si>
    <t>držák ochranného úhelníku do zdiva, FeZn</t>
  </si>
  <si>
    <t>460161173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</si>
  <si>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II skupiny 4</t>
  </si>
  <si>
    <t>460431183</t>
  </si>
  <si>
    <t>Zásyp kabelových rýh ručně s přemístění sypaniny ze vzdálenosti do 10 m, s uložením výkopku ve vrstvách včetně zhutnění a úpravy povrchu šířky 35 cm hloubky 80 cm z horniny třídy těžitelnosti II skupiny 4</t>
  </si>
  <si>
    <t>460581121</t>
  </si>
  <si>
    <t>HZS</t>
  </si>
  <si>
    <t>Hodinové zúčtovací sazby</t>
  </si>
  <si>
    <t>HZS2231</t>
  </si>
  <si>
    <t>Hodinové zúčtovací sazby profesí PSV provádění stavebních instalací elektrikář</t>
  </si>
  <si>
    <t>hod</t>
  </si>
  <si>
    <t>200 "Demontážní práce v hodinách</t>
  </si>
  <si>
    <t>120 " Montážní práce v hodinách</t>
  </si>
  <si>
    <t>R088</t>
  </si>
  <si>
    <t>Protokol provede osoba prověřená MD s příslušnou kvalifikací - Ostatní zkoušky</t>
  </si>
  <si>
    <t>Poznámka k položce:_x000d_
Poznámka k položce: Poznámka k položce: Poznámka k položce: Zkoušky technologických zařízení pod napětím</t>
  </si>
  <si>
    <t>R1002</t>
  </si>
  <si>
    <t>Výchozí revize</t>
  </si>
  <si>
    <t>HZS2232</t>
  </si>
  <si>
    <t>Hodinové zúčtovací sazby profesí PSV provádění stavebních instalací elektrikář odborný</t>
  </si>
  <si>
    <t>16 " úprava provizorního stavu napájení v KS 6 dle přílohy Část 2.412 Provizorní napájení</t>
  </si>
  <si>
    <t>80 " Výroba v dílně v hodinách</t>
  </si>
  <si>
    <t>8 " Ekologická likvidace stávajícího DA</t>
  </si>
  <si>
    <t>40 " Dokončovací a oživovací práce na zařízení</t>
  </si>
  <si>
    <t>12 " Účast pohotovosti při mimořádnostech</t>
  </si>
  <si>
    <t>32 " Účast provozu při nočním přepojování technologií</t>
  </si>
  <si>
    <t>8 " Seznámení a zaškolení pracovníků se zařízením</t>
  </si>
  <si>
    <t>SO 86-71-86.05 - D.2.2.1 - Slaboproudé rozvody</t>
  </si>
  <si>
    <t xml:space="preserve">    997 - Přesun sutě</t>
  </si>
  <si>
    <t xml:space="preserve">    D11 - provedení průzkumu zařízení a demontáře ŽS</t>
  </si>
  <si>
    <t xml:space="preserve">    D12 - přemístění části technologie ŽS</t>
  </si>
  <si>
    <t xml:space="preserve">    D13 - montáže a dodávky ostatních doplňijících slaboproudých rozvodů a zařízení</t>
  </si>
  <si>
    <t xml:space="preserve">    D14 - rozvaděč "RPD"</t>
  </si>
  <si>
    <t xml:space="preserve">    D16 - El. rozvody DTR - montáže</t>
  </si>
  <si>
    <t xml:space="preserve">    D17 - datové rozvody a zařízení - DTR</t>
  </si>
  <si>
    <t xml:space="preserve">    D18 - rozvaděč "R-DTR"</t>
  </si>
  <si>
    <t xml:space="preserve">    D20 - El. rozvody IS - demontáže, montáže</t>
  </si>
  <si>
    <t xml:space="preserve">    D21 - rozvody a zařízení - IS</t>
  </si>
  <si>
    <t xml:space="preserve">    D23 - El. rozvody PZTS - demontáže a montáže</t>
  </si>
  <si>
    <t xml:space="preserve">    D24 - rozvody a zařízení - PZTS </t>
  </si>
  <si>
    <t xml:space="preserve">    D26 - El. rozvody VSS - demontáže a montáže</t>
  </si>
  <si>
    <t xml:space="preserve">    D27 - rozvody a zařízení - VSS </t>
  </si>
  <si>
    <t xml:space="preserve">    D29 - rozvody a zařízení - drážního rozhlasu - RZ </t>
  </si>
  <si>
    <t xml:space="preserve">    D30 - rozvody a zařízení - centrálního času - CČ </t>
  </si>
  <si>
    <t xml:space="preserve">    D31 - rozvody a zařízení - pro nevidomé </t>
  </si>
  <si>
    <t xml:space="preserve">    D33 - Ostatní práce při provádění elektromontáží</t>
  </si>
  <si>
    <t>R9402195110</t>
  </si>
  <si>
    <t>Zřízení a odstranění pracovní podlahy dle montáže, např. lešení, pomocné lešení, práce na žebříku, práce na plošině atd. - dle potřeb montáže-mimo jiné dle NV č. 362/2005 Sb.</t>
  </si>
  <si>
    <t>Poznámka k položce:_x000d_
Poznámka k položce: Poznámka k položce: mimo jiné dle NV č. 362/2005 Sb.</t>
  </si>
  <si>
    <t>D11</t>
  </si>
  <si>
    <t>provedení průzkumu zařízení a demontáře ŽS</t>
  </si>
  <si>
    <t>R7422101010</t>
  </si>
  <si>
    <t>Provedení odkrytí a zpřístupnění všech slaboproudých zařízení objektu pro možnost provedení kontroly stavu pro monitorování demontáží a montáží zařízení.</t>
  </si>
  <si>
    <t>Poznámka k položce:_x000d_
Poznámka k položce: Poznámka k položce: Průzkumné práce stávajícího objektu</t>
  </si>
  <si>
    <t>R7422101020</t>
  </si>
  <si>
    <t>Provedení kontroly a zaměření stávajícího stavu zařízení a rozvodů včetně technologie ŽS</t>
  </si>
  <si>
    <t>Poznámka k položce:_x000d_
Poznámka k položce: Poznámka k položce: Provedení kontroly a zaměření stávajícího stavu zařízení a rozvodů a zařízení systému ŽST včetně vypracování protokolu o výsledcích zjištění se zaměřením na zjištění skutečného stavu pro budoucí návaznosti na místní předpis o provádění kontrol funkčnosti zařízení jako celek včetně vyplývajících návrhů na řešení.</t>
  </si>
  <si>
    <t>R7422101030</t>
  </si>
  <si>
    <t>prověřrní stávajícího stavu technologické části ŽS a vyčlenění části určené pro přeložku</t>
  </si>
  <si>
    <t>Poznámka k položce:_x000d_
Poznámka k položce: Poznámka k položce: Pro zmapování části, které se bude týkat přeložení a demontáže z důvodu rekonstrukce nádraží ve spolupráci s pracovníky ŽS v m.č. 0P01 pro přípravu pro přčeložení do 1P02.</t>
  </si>
  <si>
    <t>R7422101040</t>
  </si>
  <si>
    <t>Rozpracování plánu demontáží a montáží vzhledem k etapizaci výstavby a zachování hlavních funkčních stavů zařízení ŽS.</t>
  </si>
  <si>
    <t>R7422101050</t>
  </si>
  <si>
    <t>Demontáže slaboproudých rozvodů a zařízení, která nesouvisí s požadovaným zabezpečením provozu ŽS.</t>
  </si>
  <si>
    <t>Poznámka k položce:_x000d_
Poznámka k položce: Poznámka k položce: Po provecdeném průzkumu provedení demontáží stávajícího slaboprrouděho zařízení a rozvodů nesouvisející s provozem ŽS.</t>
  </si>
  <si>
    <t>D12</t>
  </si>
  <si>
    <t>přemístění části technologie ŽS</t>
  </si>
  <si>
    <t>R7422102010</t>
  </si>
  <si>
    <t>Provedení kontroly a zaměření stávajícího technologických rozvodů a zařízení ŽS.</t>
  </si>
  <si>
    <t>Poznámka k položce:_x000d_
Poznámka k položce: Poznámka k položce: Prověření stávajícího stavu technoilogie a vyčlenění části určené pro přeložku a demontáže.</t>
  </si>
  <si>
    <t>R7422102020</t>
  </si>
  <si>
    <t>R7422102030</t>
  </si>
  <si>
    <t>Rozvaděč 19", stojanový s perforovanými dělenými dveřmi 45U (800x800x2105 mm) s provedením přípravy pro přemístění stávajícího technologického zažízení - komplet</t>
  </si>
  <si>
    <t>Poznámka k položce:_x000d_
Poznámka k položce: Poznámka k položce: v m.č. 1P02 se osadí nový datový rozvaděč pro přemístění zařízení napojené ze stávajícího příhradového stožáru.</t>
  </si>
  <si>
    <t>R7422102040</t>
  </si>
  <si>
    <t>Ventilační jednotka do rozvaděče 1U se čtyřmi ventilátory</t>
  </si>
  <si>
    <t>R7422102050</t>
  </si>
  <si>
    <t>Dodávka a montáž - kabelové připojení mezi novým datovým technologickým roznaděčem v 1P02 a novým stožárem</t>
  </si>
  <si>
    <t>Poznámka k položce:_x000d_
Poznámka k položce: Poznámka k položce: po zmapování typů kabelů vedených na stávající příhradový stožár - budou použity stejné kabelové napojení na nový ocelový stožár technologické sítě ŽSD</t>
  </si>
  <si>
    <t>R7422102060</t>
  </si>
  <si>
    <t>Montážní práce - přemístění stávajícího technologického zařízení ze stávajícího rozvaděče v 0P02, připojení anténního systému a prověření správné funkce zařízení</t>
  </si>
  <si>
    <t>Poznámka k položce:_x000d_
Poznámka k položce: Poznámka k položce: po instalaci nového rozvaděče technologie v 1P02 a provedení rozvodů kabelů na navý ocelový stožár. Přemístí se i anténní systém</t>
  </si>
  <si>
    <t>R7422102070</t>
  </si>
  <si>
    <t>Ostatní spojovací drobný materiál rozvaděče včetně krytek, tabulek a popisů vývodů, kabelového propojení a instalace</t>
  </si>
  <si>
    <t>Poznámka k položce:_x000d_
Poznámka k položce: Poznámka k položce: Komplet ostatních doplňkových materiálů</t>
  </si>
  <si>
    <t>D13</t>
  </si>
  <si>
    <t>montáže a dodávky ostatních doplňijících slaboproudých rozvodů a zařízení</t>
  </si>
  <si>
    <t>R7422103010</t>
  </si>
  <si>
    <t>Osazení bezpečnostních a popisných tabulek</t>
  </si>
  <si>
    <t>Poznámka k položce:_x000d_
Poznámka k položce: Poznámka k položce: komplet</t>
  </si>
  <si>
    <t>R7422103020</t>
  </si>
  <si>
    <t>D+M Požárně odolné průchodky mezi PO úseky</t>
  </si>
  <si>
    <t>Poznámka k položce:_x000d_
Poznámka k položce: Poznámka k položce: Dodávka a montáž včetně certifikátu a tabulky označující dynou průchodku</t>
  </si>
  <si>
    <t>R7422103030</t>
  </si>
  <si>
    <t>Pro montáže - ostatní spojovacé a upevňovací materiál vč. instalece - kryty, apod.</t>
  </si>
  <si>
    <t>Poznámka k položce:_x000d_
Poznámka k položce: Poznámka k položce: Kompletní montážní práce slaboproudých rozvodů a zařízení prováděné po padlaží</t>
  </si>
  <si>
    <t>R7422103040</t>
  </si>
  <si>
    <t>kompletní dodávka a montáž požárně odolného plného žlabu 50 š 250 mm bez víčka, tl. 0,7 mm na montážních profilů 41x21</t>
  </si>
  <si>
    <t>Poznámka k položce:_x000d_
Poznámka k položce: Poznámka k položce: pro zavěšení dvou žlabů o celkové šířce 375 mm (400 mm). Rozteč závěsů max. 1200 mm. Výška vedení cca 3 m montážní profily 41x21 .</t>
  </si>
  <si>
    <t>R7422103050</t>
  </si>
  <si>
    <t>kompletní dodávka a montáž požárně odolného žlabu plného žlabu 50 š 125 mm bez víčka, tl. 0,7 mm</t>
  </si>
  <si>
    <t>R7422103060</t>
  </si>
  <si>
    <t>kompletní dodávka a montáž požárně odolného montážního profilu 41x21 pro zavěšení dvou žlabů</t>
  </si>
  <si>
    <t>R7422103070</t>
  </si>
  <si>
    <t>Připojení rozvaděče "RPD" v zálohovaném rozvaděči RZS1.6</t>
  </si>
  <si>
    <t>Poznámka k položce:_x000d_
Poznámka k položce: Poznámka k položce: Montážní práce spojené s připojením rozvaděče</t>
  </si>
  <si>
    <t>R7422103080</t>
  </si>
  <si>
    <t>Vyvedení pospojení datového rozvaděče PE z hlavní svorkovnice "EP"</t>
  </si>
  <si>
    <t>Poznámka k položce:_x000d_
Poznámka k položce: Poznámka k položce: Provedení ochranného pospojení veškerého k tomu určeného zařízení přes k tomu vyznačené místo - dle výkresů slaboproudé elektrotechniky</t>
  </si>
  <si>
    <t>R7422103090</t>
  </si>
  <si>
    <t>Dodávka a montáž matice pro 4 monitory</t>
  </si>
  <si>
    <t>Poznámka k položce:_x000d_
Poznámka k položce: Poznámka k položce: osadit monitory do monitorové sestavy - matice pro 4 minitory, 2 a 2 nad sebou a připojit s PC.</t>
  </si>
  <si>
    <t>R7422103100</t>
  </si>
  <si>
    <t>Dodávka a montáž kompletního PC zařízení včetně klávesnice, monitoru, a myši se softwarovým vybavením potřebným pro dané zařízení</t>
  </si>
  <si>
    <t>Poznámka k položce:_x000d_
Poznámka k položce: Poznámka k položce: Použití pro PZTS, IS a VSS včetně připojení na síť</t>
  </si>
  <si>
    <t>R7422103110</t>
  </si>
  <si>
    <t>Provedení průrazú a rýh pro uložení kabelových tras a opětné zahození včetně povrchových úprav</t>
  </si>
  <si>
    <t>Poznámka k položce:_x000d_
Poznámka k položce: Poznámka k položce: práce spojené s rozvody slaboproudé elektrotechniky kompletně</t>
  </si>
  <si>
    <t>R7422103120</t>
  </si>
  <si>
    <t>Oprava omítek včetně malby po uložení kabelových rozvodů</t>
  </si>
  <si>
    <t>Poznámka k položce:_x000d_
Poznámka k položce: Poznámka k položce: práce spojené s rozvody slaboproudé elektrotechniky kompletně včetně potřebného materiálu</t>
  </si>
  <si>
    <t>R7422103130</t>
  </si>
  <si>
    <t>Dodávka a montáž kabelu NYY-J 5x6 mm2</t>
  </si>
  <si>
    <t>Poznámka k položce:_x000d_
Poznámka k položce: Poznámka k položce: připojovací kabel rozvaděče RPD</t>
  </si>
  <si>
    <t>R7422103140</t>
  </si>
  <si>
    <t>Dodávka a montáž kabelu CYA 10 mm2 zž (H07V-K)</t>
  </si>
  <si>
    <t>Poznámka k položce:_x000d_
Poznámka k položce: Poznámka k položce: Kabel pospojení PE</t>
  </si>
  <si>
    <t>R7422103150</t>
  </si>
  <si>
    <t>Dodávka a montáž kabelu NYY-J 3x1,5 mm2</t>
  </si>
  <si>
    <t>Poznámka k položce:_x000d_
Poznámka k položce: Poznámka k položce: připojovací kabel el. Zařízení</t>
  </si>
  <si>
    <t>D14</t>
  </si>
  <si>
    <t>rozvaděč "RPD"</t>
  </si>
  <si>
    <t>R7422104010</t>
  </si>
  <si>
    <t>Montážní rám, ŠxV=600x760</t>
  </si>
  <si>
    <t>Poznámka k položce:_x000d_
Poznámka k položce: Poznámka k položce: specifikace materiálu rozvaděče</t>
  </si>
  <si>
    <t>R7422104020</t>
  </si>
  <si>
    <t>Horní+dolní panel, s výřezy, pár, šedý, Š=600</t>
  </si>
  <si>
    <t>R7422104030</t>
  </si>
  <si>
    <t>Deska pro vstup kabelů, šedá, Š=600</t>
  </si>
  <si>
    <t>R7422104040</t>
  </si>
  <si>
    <t>Deska pro vstup kabelů, bez výřezů, šedá, Š=600</t>
  </si>
  <si>
    <t>R7422104050</t>
  </si>
  <si>
    <t>Boční panel, šedá, V=760</t>
  </si>
  <si>
    <t>R7422104060</t>
  </si>
  <si>
    <t>Dveře plechové plné, otočný plast.zámek, IP30, šedá, ŠxV=600x760</t>
  </si>
  <si>
    <t>R7422104070</t>
  </si>
  <si>
    <t>Schránka na dokumentaci A4</t>
  </si>
  <si>
    <t>R7422104080</t>
  </si>
  <si>
    <t>Lišta pro uchycení N/PE svorek, Š=600</t>
  </si>
  <si>
    <t>R7422104090</t>
  </si>
  <si>
    <t>Nosič svorkovnice KL-7…KL-60 na lištu, horizontální</t>
  </si>
  <si>
    <t>R7422104100</t>
  </si>
  <si>
    <t>Svorkovnice: Rozbočovací můstek N/PE 2x25+27x16mm2</t>
  </si>
  <si>
    <t>R7422104110</t>
  </si>
  <si>
    <t>DIN lišta přístrojová hliníková, šířka skříně = 600, šířka lišty = 488 (24 modulů)</t>
  </si>
  <si>
    <t>R7422104120</t>
  </si>
  <si>
    <t>Držák DIN lišty, pevná hloubka (sada 1pár)</t>
  </si>
  <si>
    <t>R7422104130</t>
  </si>
  <si>
    <t>Krycí deska, bez výřezu, plechová, šedá, Š=600, V=50</t>
  </si>
  <si>
    <t>R7422104140</t>
  </si>
  <si>
    <t>Krycí deska, bez výřezu, plechová, šedá, Š=600, V=150</t>
  </si>
  <si>
    <t>R7422104150</t>
  </si>
  <si>
    <t>Krycí deska, s výřezem 45mm, plechová, šedá, Š=600, V=150</t>
  </si>
  <si>
    <t>R7422104160</t>
  </si>
  <si>
    <t>Zaslepovací pás max. délka 1m, pro výřezy 45mm, šedý</t>
  </si>
  <si>
    <t>R7422104170</t>
  </si>
  <si>
    <t>Hlavní vypínač, 3-pól, In=20A</t>
  </si>
  <si>
    <t>R7422104180</t>
  </si>
  <si>
    <t>Jistič PL7, char B, 1-pólový, Icn=10kA, In=16A</t>
  </si>
  <si>
    <t>R7422104190</t>
  </si>
  <si>
    <t>Chránič s nadproudovou ochranou, Ir=250A, AC, 1+N, 6kA, char.B, Idn=0.03A, In=10A, 10/1N/B/003</t>
  </si>
  <si>
    <t>R7422104200</t>
  </si>
  <si>
    <t>Chránič s nadproudovou ochranou, Ir=250A, AC, 1+N, 6kA, char.B, Idn=0.03A, In=6A, 6/1N/B/003</t>
  </si>
  <si>
    <t>R7422104210</t>
  </si>
  <si>
    <t>Montáž kompletního rozvaděče</t>
  </si>
  <si>
    <t>Poznámka k položce:_x000d_
Poznámka k položce: Poznámka k položce: montážní práce na rozvaděči</t>
  </si>
  <si>
    <t>R7422104220</t>
  </si>
  <si>
    <t>Poznámka k položce:_x000d_
Poznámka k položce: Poznámka k položce: Komplet ostatních doplňkových a propojovacích materiálů</t>
  </si>
  <si>
    <t>D16</t>
  </si>
  <si>
    <t>El. rozvody DTR - montáže</t>
  </si>
  <si>
    <t>R7422105010</t>
  </si>
  <si>
    <t>Osazení nového rozvaděče R-DTR 01 typu 22U+22U a příprava pro připojení na síť ŽST</t>
  </si>
  <si>
    <t>Poznámka k položce:_x000d_
Poznámka k položce: Poznámka k položce: montáže - místnost 1P04</t>
  </si>
  <si>
    <t>R7422105020</t>
  </si>
  <si>
    <t>Příprava pro připojení rozvaděče R-DTR 01 typu 22U+22U na připojení veřejné datové sítě</t>
  </si>
  <si>
    <t>Poznámka k položce:_x000d_
Poznámka k položce: Poznámka k položce: Montážní práce v rozvaděči</t>
  </si>
  <si>
    <t>R7422105030</t>
  </si>
  <si>
    <t>připojení a propojení PATCH panelů - uložení datových metalických kabelů do chrániček</t>
  </si>
  <si>
    <t>Poznámka k položce:_x000d_
Poznámka k položce: Poznámka k položce: Kompletní montážní práce v rozvaděči</t>
  </si>
  <si>
    <t>R7422105040</t>
  </si>
  <si>
    <t>Připojení datového rozvodu pro mincovní automat</t>
  </si>
  <si>
    <t xml:space="preserve">Poznámka k položce:_x000d_
Poznámka k položce: Poznámka k položce: montážní práce - připojení metalického kabelu sítě DTR do automatu  - dle výkresů sdělovací zařízení - DTR 1.NP, zapojovacích tabulek DTR a dle požadavku typu mincovního automatu</t>
  </si>
  <si>
    <t>D17</t>
  </si>
  <si>
    <t>datové rozvody a zařízení - DTR</t>
  </si>
  <si>
    <t>R7422106010</t>
  </si>
  <si>
    <t>Dodávka a montáž kompletní datové dvojzásuvky včetně krabice pro datové zásuvky 2xRJ452 pro nástěnnou montáž se záclonkou datová + datový konektor Cat. 7a</t>
  </si>
  <si>
    <t>Poznámka k položce:_x000d_
Poznámka k položce: Poznámka k položce: Kompletní dodávka a montáž přístrojů - viz výktery zařízení slaboproudé elektrotechniky s DTR půdorysy 1.NP, 2.NP.</t>
  </si>
  <si>
    <t>R7422106020</t>
  </si>
  <si>
    <t>Dodávka a montáž kompletní datové jednoduché zásuvky včetně krabice pro datové zásuvky 2xRJ452 pro nástěnnou montáž se záclonkou datová + datový konektor Cat. 7a</t>
  </si>
  <si>
    <t>R7422106030</t>
  </si>
  <si>
    <t>Dodávka a montáž datového metalického kabelu Cat 7a UTP 4x2x0,5 - stíněný (montáž je včetně ulžení v trase do lišt).</t>
  </si>
  <si>
    <t xml:space="preserve">Poznámka k položce:_x000d_
Poznámka k položce: Poznámka k položce: dodávka a montáže - připojení metalického kabelu sítě DTR  - dle výkresů sdělovací zařízení - DTR a zapojovacích tabulek DTR</t>
  </si>
  <si>
    <t>R7422106040</t>
  </si>
  <si>
    <t>Elektroinstalační trubka ohebná 2320/LPE-1, vč.uložení, komplet</t>
  </si>
  <si>
    <t xml:space="preserve">Poznámka k položce:_x000d_
Poznámka k položce: Poznámka k položce: Dodávka a montáž trubky do prostor bez  mechanického poškození - dle výkresů slaboproudé elektrotechniky DTR</t>
  </si>
  <si>
    <t>R7422106050</t>
  </si>
  <si>
    <t>M Naprogramování PC sítě včetně oživení</t>
  </si>
  <si>
    <t>Poznámka k položce:_x000d_
Poznámka k položce: Poznámka k položce: Montážní a programátorská činnost pro zprovoznění DTR sítí</t>
  </si>
  <si>
    <t>R7422106060</t>
  </si>
  <si>
    <t>D+M Ostatní nespecifikované instalační materiál, konektory</t>
  </si>
  <si>
    <t>Poznámka k položce:_x000d_
Poznámka k položce: Poznámka k položce: dodávka a montáž nespecifikovaného drobného materiálu - dle výkresů slaboproudé elektrotechniky DTR</t>
  </si>
  <si>
    <t>R7422106070</t>
  </si>
  <si>
    <t>Připojení rozvaděče na ochranu pospojení PE</t>
  </si>
  <si>
    <t>Poznámka k položce:_x000d_
Poznámka k položce: Poznámka k položce: Provedení ochranného pospojení rozvaděče DTR - montážní práce</t>
  </si>
  <si>
    <t>R7422106080</t>
  </si>
  <si>
    <t>Dodavatelská část - Proměření-závěrečné certifikační měření s protokolem na CD, revize, dodavatelská dokumentace, projekt skutečného provedení, předávací dokumentace</t>
  </si>
  <si>
    <t>Poznámka k položce:_x000d_
Poznámka k položce: Poznámka k položce: Montážní činnost související se zprovozněním DTR sítí - pouze u datové sítě</t>
  </si>
  <si>
    <t>R7422106090</t>
  </si>
  <si>
    <t>Kompletace zařízení DTR a uvedení do provozu</t>
  </si>
  <si>
    <t>Poznámka k položce:_x000d_
Poznámka k položce: Poznámka k položce: Montážní činnost související se zprovozněním DTR sítí - kompletací - pouze u datové sítě</t>
  </si>
  <si>
    <t>R7422106100</t>
  </si>
  <si>
    <t>Nezpecifilkované položky spojené s úpravami kompletního zařízení DTR</t>
  </si>
  <si>
    <t>Poznámka k položce:_x000d_
Poznámka k položce: Poznámka k položce: dodávka a montáž nespecifikovaného drobného materiálu - položky spojené s úpravami kompletního zařízení DTR - dle výkresů slaboproudé elektrotechniky DTR</t>
  </si>
  <si>
    <t>R7422106110</t>
  </si>
  <si>
    <t>Dodávka a montáž kabelu CYA 16 mm2 zž (H07V-K)</t>
  </si>
  <si>
    <t>Poznámka k položce:_x000d_
Poznámka k položce: Poznámka k položce: Kabel pospojení PE - přivést z místa hlavní svorkovnice EP. objektu</t>
  </si>
  <si>
    <t>R7422106120</t>
  </si>
  <si>
    <t>Dodávka a montáž kabelu NYY-J 3x2,5 mm2</t>
  </si>
  <si>
    <t>Poznámka k položce:_x000d_
Poznámka k položce: Poznámka k položce: připojovací kabel rozvaděče R-DTR</t>
  </si>
  <si>
    <t>D18</t>
  </si>
  <si>
    <t>rozvaděč "R-DTR"</t>
  </si>
  <si>
    <t>R7422107010</t>
  </si>
  <si>
    <t>Rozvaděč 19", stojanový dělený, - dvoubox 22U+22U 2105x600x600 - komplet s dělenými perforovanými dvířky.</t>
  </si>
  <si>
    <t>Poznámka k položce:_x000d_
Poznámka k položce: Poznámka k položce: Dodávka a montáž zařízení samotné datové rozvaděčové skříně označené "R-DTR" - nový datový rozvaděč v m.č. 1.04v - dle zapojovacích tabulek DTR, které jsou součástí PD.</t>
  </si>
  <si>
    <t>R7422107020</t>
  </si>
  <si>
    <t>Poznámka k položce:_x000d_
Poznámka k položce: Poznámka k položce: Dodávka a montáž zařízení datovéhorozvaděče "R-DTR"</t>
  </si>
  <si>
    <t>R7422107030</t>
  </si>
  <si>
    <t>Vyvazovací panel 2U, kovový</t>
  </si>
  <si>
    <t>R7422107040</t>
  </si>
  <si>
    <t>19" Patch propojovací panel 24 potů, 24xRJ45/u , Cat.7a - 1U</t>
  </si>
  <si>
    <t>R7422107050</t>
  </si>
  <si>
    <t>Propojovací panel telefonní 19", 50xRJ45/u, 1U Cat.3 - komplet 1U</t>
  </si>
  <si>
    <t>R7422107060</t>
  </si>
  <si>
    <t>Optická vana výsuvná 24xSC/SC - 1U včetně kazet</t>
  </si>
  <si>
    <t>R7422107070</t>
  </si>
  <si>
    <t>Rám optického panelu 2U</t>
  </si>
  <si>
    <t>R7422107080</t>
  </si>
  <si>
    <t>Panel 12p - včetně připojení v rámu optického panel SC, 12p.</t>
  </si>
  <si>
    <t>R7422107090</t>
  </si>
  <si>
    <t>Optické převodníky - konvertor - WDM převodník optika /metalika s rychlostí portů 10/100Mbps, SM/SC</t>
  </si>
  <si>
    <t>R7422107100</t>
  </si>
  <si>
    <t>Optické sváry, spojky, ochrana svárů, konektory</t>
  </si>
  <si>
    <t>R7422107110</t>
  </si>
  <si>
    <t>Osvětlovací jednotka magnetická 19" - LED 0.5U</t>
  </si>
  <si>
    <t>R7422107120</t>
  </si>
  <si>
    <t>Propojovací kabel UTP2,5m</t>
  </si>
  <si>
    <t>R7422107130</t>
  </si>
  <si>
    <t>Propojovací kabel UTP1,5m</t>
  </si>
  <si>
    <t>R7422107140</t>
  </si>
  <si>
    <t>Optické pigtaily ST 50/125 OM2</t>
  </si>
  <si>
    <t>R7422107150</t>
  </si>
  <si>
    <t>Optické partch kabely ST-ST 50/125 OM2 2m</t>
  </si>
  <si>
    <t>R7422107160</t>
  </si>
  <si>
    <t>Výsuvná polička 1U</t>
  </si>
  <si>
    <t>R7422107170</t>
  </si>
  <si>
    <t>Oko kabelové pro uzemnění rozvaděče</t>
  </si>
  <si>
    <t>R7422107180</t>
  </si>
  <si>
    <t>Napájecí lišta 8xCZ zásuvka, bleskojistka, 3x1,5mm 2m kabel CZ-DE - 2U</t>
  </si>
  <si>
    <t>R7422107190</t>
  </si>
  <si>
    <t>D+M Konektory RJ včetně instalace</t>
  </si>
  <si>
    <t>R7422107200</t>
  </si>
  <si>
    <t>D+M Ostatní propojovací materiál metalických rozvodů</t>
  </si>
  <si>
    <t>Poznámka k položce:_x000d_
Poznámka k položce: Poznámka k položce: nespecifikovaný materiál související s daným zařízením</t>
  </si>
  <si>
    <t>R7422107210</t>
  </si>
  <si>
    <t>D+M Optické spojky SC včetně uchycení kabelu a optického sváru</t>
  </si>
  <si>
    <t>R7422107220</t>
  </si>
  <si>
    <t>Ethernetová přepěťová ochrana</t>
  </si>
  <si>
    <t xml:space="preserve">Poznámka k položce:_x000d_
Poznámka k položce: Poznámka k položce: Zabudovaná přepěťová ochrana zaručí funkci připojeného zařízení i při 14 kV výboji trvajícím 8 us nebo 10 kV po dobu 20 us. pouze v případě správného uzemnění.  Přepěťová ochrana podporuje i PoE do napětí 50 V. Součástí dodávky je 15 cm měděný kabel, který je určen pro připevnění k zařízení dodávaným šroubem a matkou na jedné straně a k uzemění na druhé straně a 2 šrouby pro připojení ke kartě F50-PRO.</t>
  </si>
  <si>
    <t>R7422107230</t>
  </si>
  <si>
    <t>Podstavec stojanových rozvaděčů standart 100x800x900 mm</t>
  </si>
  <si>
    <t>R7422107240</t>
  </si>
  <si>
    <t>Montáž roz. včetně připojení a ostatního propoj. a spoj. materiálu</t>
  </si>
  <si>
    <t>Poznámka k položce:_x000d_
Poznámka k položce: Poznámka k položce: dodávka a montáž nespecifikovaného drobného materiálu souvisejícího s datovým rozvaděčem "R-DTR", dělení dozvodů na část ŽST a část veřejnou - komerční</t>
  </si>
  <si>
    <t>D20</t>
  </si>
  <si>
    <t>El. rozvody IS - demontáže, montáže</t>
  </si>
  <si>
    <t>R7422108010</t>
  </si>
  <si>
    <t>Osazení odjezdového monitoru v čekárně haly včetně kabelového napojení UTP a NYY-J.</t>
  </si>
  <si>
    <t>Poznámka k položce:_x000d_
Poznámka k položce: Poznámka k položce: Odjezdový monitor bude dodávkou ŽST</t>
  </si>
  <si>
    <t>R7422108020</t>
  </si>
  <si>
    <t>Osazení příjezdového monitoru v čekárně haly včetně kabelového napojení UTP a NYY-J.</t>
  </si>
  <si>
    <t>R7422108030</t>
  </si>
  <si>
    <t>Osazení nové příjezdové a odjezdové informační tabule v čekárně včetně kabelového napojení UTP a CYKY.</t>
  </si>
  <si>
    <t>Poznámka k položce:_x000d_
Poznámka k položce: Poznámka k položce: Informační dabule bude dodávkou ŽST</t>
  </si>
  <si>
    <t>R7422108040</t>
  </si>
  <si>
    <t>Montážní činnost - odpojování rušených rozvodů na zařízení "ŽST"RTC3485E" a připojení nových rozvodů UTP.</t>
  </si>
  <si>
    <t>R7422108050</t>
  </si>
  <si>
    <t>Montáž optického kabelu 12vl. 50/125 OM4 pro možnost propojení nového systému DTR a VSS objektu se systémem ŽST</t>
  </si>
  <si>
    <t>Poznámka k položce:_x000d_
Poznámka k položce: Poznámka k položce: montážní činnost pro plánované napojení sítě SŽT - m.č. 0P02</t>
  </si>
  <si>
    <t>R7422108060</t>
  </si>
  <si>
    <t>Instalace a propojení kompletního PC zařízení včetně softwarového vybavení</t>
  </si>
  <si>
    <t>Poznámka k položce:_x000d_
Poznámka k položce: Poznámka k položce: Dodávka a montáž PC zařízení - m.č. 0P01</t>
  </si>
  <si>
    <t>R7422108070</t>
  </si>
  <si>
    <t>Kompletace zařízení IS a uvedení do provozu</t>
  </si>
  <si>
    <t>R7422108080</t>
  </si>
  <si>
    <t>Nezpecifilkované položky spojené s úpravami kompletního zařízení IS</t>
  </si>
  <si>
    <t>D21</t>
  </si>
  <si>
    <t>rozvody a zařízení - IS</t>
  </si>
  <si>
    <t>R7422109010</t>
  </si>
  <si>
    <t>Dodávka a montáž datového metalického kabelu Cat 6 U/UTP 4x2x0,5 - (montáž je včetně ulžení v trase).</t>
  </si>
  <si>
    <t xml:space="preserve">Poznámka k položce:_x000d_
Poznámka k položce: Poznámka k položce: dodávka a montáže - připojení metalického kabelu sítě DTR  - dle výkresů - IS</t>
  </si>
  <si>
    <t>R7422109020</t>
  </si>
  <si>
    <t>Dodávka a montáž napájecího kabelu NYY-J 3x2,5 mm2 včetně uložení a zakončení v rozvaděči RPD.</t>
  </si>
  <si>
    <t xml:space="preserve">Poznámka k položce:_x000d_
Poznámka k položce: Poznámka k položce: Napájecí kabely zařízení  IS z rozvaděče RPD</t>
  </si>
  <si>
    <t>R7422109030</t>
  </si>
  <si>
    <t>Poznámka k položce:_x000d_
Poznámka k položce: Poznámka k položce: Dodávka a montáž trubky pro rozvody kabelu UTP</t>
  </si>
  <si>
    <t>R7422109040</t>
  </si>
  <si>
    <t>Preopojovací krabice - svorkovnice SW</t>
  </si>
  <si>
    <t>Poznámka k položce:_x000d_
Poznámka k položce: Poznámka k položce: Kompletní propojovací svorková krabice datového kabelu UTP - propojení na PC a rezerva pro propojení na Ethernet</t>
  </si>
  <si>
    <t>R7422109050</t>
  </si>
  <si>
    <t>D+M Uložení kabelů včetně uchycení do žlabů v chráničkách pod podlahou a stropech</t>
  </si>
  <si>
    <t>Poznámka k položce:_x000d_
Poznámka k položce: Poznámka k položce: Montážní práce s dodávkou požřebného materiiálu pro upevnění rozvodů</t>
  </si>
  <si>
    <t>R7422109060</t>
  </si>
  <si>
    <t>D+M Uložení kabelů včetně uchycení do elektroinstalačních liět, včetně lišt vkládacích</t>
  </si>
  <si>
    <t>D23</t>
  </si>
  <si>
    <t>El. rozvody PZTS - demontáže a montáže</t>
  </si>
  <si>
    <t>R7422110010</t>
  </si>
  <si>
    <t>Provedení kontroly a zaměření stávajícího stavu zařízení a rozvodů PZTS.</t>
  </si>
  <si>
    <t>Poznámka k položce:_x000d_
Poznámka k položce: Poznámka k položce: Provedení kontroly a zaměření stávajícího stavu zařízení a rozvodů PZTS</t>
  </si>
  <si>
    <t>R7422110020</t>
  </si>
  <si>
    <t>V rekonstruované části objektu se odpojí od stávajícího systému PZTS a zdemontuje.</t>
  </si>
  <si>
    <t>Poznámka k položce:_x000d_
Poznámka k položce: Poznámka k položce: montážní a demontážní činnost</t>
  </si>
  <si>
    <t>R7422110030</t>
  </si>
  <si>
    <t>Kompletní montáž nového systému PZTS objektu včetně uvedení do provozu a naprogramování</t>
  </si>
  <si>
    <t>Poznámka k položce:_x000d_
Poznámka k položce: Poznámka k položce: montážní činnést</t>
  </si>
  <si>
    <t>R7422110040</t>
  </si>
  <si>
    <t>Osazení nové ústřrdny PZTS v mč. 1P04</t>
  </si>
  <si>
    <t>Poznámka k položce:_x000d_
Poznámka k položce: Poznámka k položce: Montážní činnost - osazení nové ústřrdny PZTS v mč. 1P04 a příprava pro další montáže rozvodů a zařízení</t>
  </si>
  <si>
    <t>R7422110050</t>
  </si>
  <si>
    <t>Přeprogramování zařízení PZTS části ŽS</t>
  </si>
  <si>
    <t>Poznámka k položce:_x000d_
Poznámka k položce: Poznámka k položce: Po propojení nového zařízení PZTS a softwerově přeprogramovat v součinnosti s pracovníky ŽS.</t>
  </si>
  <si>
    <t>R7422110060</t>
  </si>
  <si>
    <t>Připojení rozvaděčů na ochranu pospojení PE</t>
  </si>
  <si>
    <t>D24</t>
  </si>
  <si>
    <t xml:space="preserve">rozvody a zařízení - PZTS </t>
  </si>
  <si>
    <t>R7422111010</t>
  </si>
  <si>
    <t>Ústředna 8-512 smyček, 60 podsystémů, až 6-512 výstupů, vestavěný TCP/IP modul, v kovovém boxu s transformátorem, místo pro 17Ah AKU a 4 další expandery, vestavěný Web Server, USB, RS232, 2 linky nebo 1 kruhová linka sběrnice, pro střední a velké aplikace, st. zabezpečení 3</t>
  </si>
  <si>
    <t>Poznámka k položce:_x000d_
Poznámka k položce: Poznámka k položce: dodávka a montáž specifikované kompletní ústředny PZTS - dle výkresů zařízení slaboproudé elektrotechniky - část PZTS podlaží 2.NP, m.č. 1P04 a schéma PZTS</t>
  </si>
  <si>
    <t>R7422111020</t>
  </si>
  <si>
    <t>Tenká LCD klávesnice (hloubka 17,5mm) s velkým displejem 128x64 bodů a s dotykovou klávesnicí, 5 stavových LED, 4 funkční dotykové klávesy, integrovaný hlasový modul, funguje zároveň jako izolátor/opakovač sběrnice X-BUS, kompatibilní s verzí 3.4.5 a vyšší.</t>
  </si>
  <si>
    <t xml:space="preserve">Poznámka k položce:_x000d_
Poznámka k položce: Poznámka k položce: dodávka a kompletní montáž specifikované LCD klávesnice PZTS - dle výkresů zařízení slaboproudé elektrotechniky - část PZTS podlaží 1.PP, 1.NP a půda a schéma  - výkres PZTS 2_007</t>
  </si>
  <si>
    <t>R7422111030</t>
  </si>
  <si>
    <t>Expander 8 vstupů / 2 programovatelné reléové výstupy, funguje zároveň jako izolátor/opakovač sběrnice, umožňuje odbočení sběrnice, v plastovém krytu s předním i zadním tamper kontaktem</t>
  </si>
  <si>
    <t>Poznámka k položce:_x000d_
Poznámka k položce: Poznámka k položce: dodávka a kompletní montáž expandéru 8 vstupů PZTS - dle výkresů zařízení slaboproudé elektrotechniky - část PZTS podlaží 1.PP, 1.NP a 2.NP. a schéma</t>
  </si>
  <si>
    <t>R7422111040</t>
  </si>
  <si>
    <t>Expander pro ovládání 2 dveří nebo 1 vstup/výstup dveří, 4 volně programovatelné vstupy, 2 reléové výstupy 30VDC/1A, vstup pro připojení dvou čteček (Wiegand/Clock&amp;Data).</t>
  </si>
  <si>
    <t>Poznámka k položce:_x000d_
Poznámka k položce: Poznámka k položce: dodávka a kompletní montáž expandéru PZTS - dle výkresů zařízení slaboproudé elektrotechniky, viz výkres půdorysu a schéma</t>
  </si>
  <si>
    <t>R7422111050</t>
  </si>
  <si>
    <t>Expandér napájený 230V AC - předzesilovač 8 vstupů / 2 programovatelné reléové výstupy, funguje zároveň jako izolátor/opakovač sběrnice, umožňuje odbočení sběrnice, v plastovém krytu s předním i zadním tamper kontaktem</t>
  </si>
  <si>
    <t>Poznámka k položce:_x000d_
Poznámka k položce: Poznámka k položce: dodávka a kompletní montáž napákjeného expandéru 230V AC - PZTS - dle výkresů zařízení slaboproudé elektrotechniky, viz výkres půdorysu a schéma</t>
  </si>
  <si>
    <t>R7422111060</t>
  </si>
  <si>
    <t>Pasivní infračervený detektor pohybu v plochém designu, spolu se sofistikovaným algoritmem VISATEC a patentovaným MAGIC zrcadlem poskytuje skvělé detekční vlastnosti, dosah 12m/20m záclona, nízká spotřeba 2,5mA, autotest a End-of-Line koncept.</t>
  </si>
  <si>
    <t>Poznámka k položce:_x000d_
Poznámka k položce: Poznámka k položce: dodávka a kompletní montáž infračerveného detektoru - dle výkresů zařízení slaboproudé elektrotechniky - část PZTS podlaží 1.NP, 2.NP a schéma</t>
  </si>
  <si>
    <t>R7422111070</t>
  </si>
  <si>
    <t>Univerzální konzola pro detektory PDM vhodná pro montáž na stěnu i strop</t>
  </si>
  <si>
    <t>Poznámka k položce:_x000d_
Poznámka k položce: Poznámka k položce: dodávka a kompletní montáž konzole - dle výkresů zařízení slaboproudé elektrotechniky - část PZTS podlaží 1.NP, 2.NP</t>
  </si>
  <si>
    <t>R7422111080</t>
  </si>
  <si>
    <t>Akustický detektor tříštění sklas s antimaskingem (antimasking má samostatný reléový výstup) s dosahem až 9m a úhlem pokrytí 165°, který je určen i pro vrstvená skla. Díky komplexní signálové analýze signálu detektor dokáže precizně rozlišit skutečný poplach od rušivých signálů a poskytuje tak 100% odolnost proti falešným poplachům. Detektor je možné montovat na strop nebo zeď proti hlídaným sklům.</t>
  </si>
  <si>
    <t>Poznámka k položce:_x000d_
Poznámka k položce: Poznámka k položce: dodávka a kompletní montáž detektoru tříštění skla - dle výkresů zařízení slaboproudé elektrotechniky - část PZTS podlaží 1.NP, 2.NP a schéma</t>
  </si>
  <si>
    <t>R7422111090</t>
  </si>
  <si>
    <t>Seismický detektor pro náročná prostředí (trezory, pancéřové sejfy, noční schránky, bankomaty) se zabudovaným testovacím systémem Technologie Senstec, dosah-kruh s poloměrem 2m.</t>
  </si>
  <si>
    <t>Poznámka k položce:_x000d_
Poznámka k položce: Poznámka k položce: dodávka a kompletní montáž zdroje SPCP333 - dle výkresů zařízení slaboproudé elektrotechniky - část PZTS podlaží 1.NP, 2.N a schéma</t>
  </si>
  <si>
    <t>R7422111100</t>
  </si>
  <si>
    <t>Dveřní magnetický kontakt (1 x NC), krytí IP67 pro zápustnou montáž, kabel se 4 žilami, rozměry 10 x 36mm, pracovní vzdálenost max. 25 mm, připojovací kabel 6m.</t>
  </si>
  <si>
    <t>Poznámka k položce:_x000d_
Poznámka k položce: Poznámka k položce: dodávka a kompletní montáž magnetického dveřního kontaktu - dle výkresů zařízení slaboproudé elektrotechniky - část PZTS podlaží 1.NP, 2.NP a schéma</t>
  </si>
  <si>
    <t>R7422111110</t>
  </si>
  <si>
    <t>Podložka 3mm pod díl s kontaktem řady MK-4000</t>
  </si>
  <si>
    <t>Poznámka k položce:_x000d_
Poznámka k položce: Poznámka k položce: dodávka a kompletní montáž podložky s magnetem - dle výkresů zařízení slaboproudé elektrotechniky - část PZTS podlaží 1.NP, 2.NP a schéma</t>
  </si>
  <si>
    <t>R7422111120</t>
  </si>
  <si>
    <t>Magnetické okenní kontakty celkem</t>
  </si>
  <si>
    <t xml:space="preserve">Poznámka k položce:_x000d_
Poznámka k položce: Poznámka k položce: dodávka a kompletní montáž magnetického okenního kontaktu - dle výkresů zařízení slaboproudé elektrotechniky - část PZTS podlaží 1.PP, 1.NP a půda a schéma  - výkres PZTS 2_007</t>
  </si>
  <si>
    <t>R7422111130</t>
  </si>
  <si>
    <t>Vnitřní piezo siréna, napájení 13,8V / max. 110mA, klidový odběr 1mA, hlasitost 110dB, krytí IP30, provozní teplota -10° až +55°C, pro montáž na zeď.</t>
  </si>
  <si>
    <t>Poznámka k položce:_x000d_
Poznámka k položce: Poznámka k položce: dodávka a kompletní montáž vnitřní sirény - dle výkresů zařízení slaboproudé elektrotechniky - část PZTS podlaží 1.NP, 2.NP a schéma</t>
  </si>
  <si>
    <t>R7422111140</t>
  </si>
  <si>
    <t>Venkovní siréna 2 tampery, s majákem, v kovovém vnitřním krytu, atraktivní design, zálohovaná. Pro použití jako siréna se samostatným napájením 12V/2,2Ah (není součástí dodávky) nebo s napájením z ústředny. Výkon 103dB</t>
  </si>
  <si>
    <t>Poznámka k položce:_x000d_
Poznámka k položce: Poznámka k položce: dodávka a kompletní montáž venkovní sirény - dle výkresů zařízení slaboproudé elektrotechniky - část PZTS podlaží 1.NP, 2.NP a schéma</t>
  </si>
  <si>
    <t>R7422111150</t>
  </si>
  <si>
    <t>Propojovací krabička - pájecí, 8 svorek + tamper (mag.kontakt), ochrana víčka proti proříznutí, provedení pod omítku</t>
  </si>
  <si>
    <t>Poznámka k položce:_x000d_
Poznámka k položce: Poznámka k položce: dodávka a kompletní montáž propojovací krabice - dle výkresů zařízení slaboproudé elektrotechniky - část PZTS podlaží 1.NP, 2.NP a schéma</t>
  </si>
  <si>
    <t>R7422111160</t>
  </si>
  <si>
    <t>Tísňové tlačítko</t>
  </si>
  <si>
    <t>Poznámka k položce:_x000d_
Poznámka k položce: Poznámka k položce: dodávka a kompletní montáž tlačítka - dle výkresů zařízení slaboproudé elektrotechniky - část PZTS podlaží 1.NP, 2.NP a schéma</t>
  </si>
  <si>
    <t>R7422111170</t>
  </si>
  <si>
    <t>Opticko-kouřový hlásič - konvenční na 12 V, vhodný do systémů PZTS</t>
  </si>
  <si>
    <t>Poznámka k položce:_x000d_
Poznámka k položce: Poznámka k položce: dodávka a kompletní montáž hlísiče - dle výkresů zařízení slaboproudé elektrotechniky - část PZTS podlaží 1.NP, 2.NP a schéma</t>
  </si>
  <si>
    <t>R7422111180</t>
  </si>
  <si>
    <t>Kombinovaný hlásič ( optickokouřový + termodiferenciální ), na 12 V, vhodný do systémů PZTS</t>
  </si>
  <si>
    <t>R7422111190</t>
  </si>
  <si>
    <t>čtečka bez klávesnice, protocol OSDP/Wiegand, moderní design, krytí IP55, tři LED, interní bzučák a multibarevný LED rámeček pro stavové a potvrzující informace.</t>
  </si>
  <si>
    <t>Poznámka k položce:_x000d_
Poznámka k položce: Poznámka k položce: dodávka a kompletní montáž čtečky, která bude ovládána průkazy oprávněných zaměstnanců ŽST - dle výkresů zařízení slaboproudé elektrotechniky - část PZTS podlaží 1.NP, 2.NP a schéma</t>
  </si>
  <si>
    <t>R7422111200</t>
  </si>
  <si>
    <t>Spínaný zálohovaný zdroj v krytu 27,6V/2A, prostor pro AKU 2x17Ah, max. proud do zátěže 2A, připojitelné AKU-min. 2x 7Ah, max. 2x 17Ah, IP30, -10°C to +40°C,rozměry š405 x v426 x h82mm, certifikáty 0786-CPD-20787 a VdS G20914</t>
  </si>
  <si>
    <t>Poznámka k položce:_x000d_
Poznámka k položce: Poznámka k položce: dodávka a kompletní montáž zdroje - dle výkresů zařízení slaboproudé elektrotechniky - část PZTS podlaží 1.NP, 2.NP a schéma</t>
  </si>
  <si>
    <t>R7422111210</t>
  </si>
  <si>
    <t>baterie záložního zdroje (12V/7,2Ah), rozměry: 151 x 65 x 99</t>
  </si>
  <si>
    <t>Poznámka k položce:_x000d_
Poznámka k položce: Poznámka k položce: dodávka a kompletní montáž baterie - dle výkresů zařízení slaboproudé elektrotechniky - část PZTS</t>
  </si>
  <si>
    <t>R7422111220</t>
  </si>
  <si>
    <t>Baterie záložního zdroje (12V/18Ah - M5), rozměry: 181 x 76 x 167</t>
  </si>
  <si>
    <t>R7422111230</t>
  </si>
  <si>
    <t>Dodávka čipových karet - typové se ŽST včetně naprogramování</t>
  </si>
  <si>
    <t>Poznámka k položce:_x000d_
Poznámka k položce: Poznámka k položce: dodávka včetně naprogramování pro přístup i oprávněných zaměstnanců SŽ</t>
  </si>
  <si>
    <t>R7422111240</t>
  </si>
  <si>
    <t>Dodávka a montáž kabelu SYKFY 3x2x0,5 včetně uložení a zakončení.</t>
  </si>
  <si>
    <t>Poznámka k položce:_x000d_
Poznámka k položce: Poznámka k položce: dodávka a montáž kabelu - dle výkresů zařízení slaboproudé elektrotechniky - část PZTS</t>
  </si>
  <si>
    <t>R7422111250</t>
  </si>
  <si>
    <t>Dodávka a montáž datového metalického kabelu Cat 5e U/UTP 4x2x0,5 - stíněný (montáž je včetně ulžení v trase do lišt).</t>
  </si>
  <si>
    <t>R7422111260</t>
  </si>
  <si>
    <t>Dodávka a montáž kabelu JYTY 2x1 včetně uložení a zakončení.</t>
  </si>
  <si>
    <t>R7422111270</t>
  </si>
  <si>
    <t>R7422111280</t>
  </si>
  <si>
    <t>Poznámka k položce:_x000d_
Poznámka k položce: Poznámka k položce: Trubka - chránička pro montáž pod omítku</t>
  </si>
  <si>
    <t>R7422111290</t>
  </si>
  <si>
    <t>D+M Pancéřové chráničky, elektroinstalační PVC lišty včetně příslušenství a přístrojových krabic upevňovací spojovací materiál apod.</t>
  </si>
  <si>
    <t>Poznámka k položce:_x000d_
Poznámka k položce: Poznámka k položce: kompletní materiál související s daným zařízením</t>
  </si>
  <si>
    <t>R7422111300</t>
  </si>
  <si>
    <t>Poznámka k položce:_x000d_
Poznámka k položce: Poznámka k položce: Montážní činnost k uvedení celého systému do provozu</t>
  </si>
  <si>
    <t>R7422111310</t>
  </si>
  <si>
    <t>Nezpecifilkované položky spojené s úpravami kompletního zařízení PZTS, nespecifikované instalační materiál, konektory</t>
  </si>
  <si>
    <t>D26</t>
  </si>
  <si>
    <t>El. rozvody VSS - demontáže a montáže</t>
  </si>
  <si>
    <t>R7422112010</t>
  </si>
  <si>
    <t>Provedení kontroly a zaměření stávajícího stavu zařízení a rozvodů VSS.</t>
  </si>
  <si>
    <t>Poznámka k položce:_x000d_
Poznámka k položce: Poznámka k položce: Provedení kontroly a zaměření stávajícího stavu zařízení a rozvodů VSS</t>
  </si>
  <si>
    <t>R7422112020</t>
  </si>
  <si>
    <t>V rekonstruovaném objektu se odpojí a zdemontuje stávající systém VSS objektu</t>
  </si>
  <si>
    <t>Poznámka k položce:_x000d_
Poznámka k položce: Poznámka k položce: demontážní činnost</t>
  </si>
  <si>
    <t>R7422112030</t>
  </si>
  <si>
    <t>Kompletní montáž nového systému VSS objektu</t>
  </si>
  <si>
    <t>Poznámka k položce:_x000d_
Poznámka k položce: Poznámka k položce: montážní práce</t>
  </si>
  <si>
    <t>R7422112040</t>
  </si>
  <si>
    <t>Příprava - rerzerva pro připojení zařízení VSS na páteřní switch a propojení přel LAN vedení s ústřednou PZTS, nově umístěný v technologickém zázemí ŽS - m.č. 0P02</t>
  </si>
  <si>
    <t>R7422112050</t>
  </si>
  <si>
    <t>Připojení zařízení na ochranu pospojením PE i u kamer</t>
  </si>
  <si>
    <t>D27</t>
  </si>
  <si>
    <t xml:space="preserve">rozvody a zařízení - VSS </t>
  </si>
  <si>
    <t>R7422113010</t>
  </si>
  <si>
    <t>IP kamera - 1/2,8" Den/Noc IP CMOS IR antivandal dome kamera pro vnitřní i venkovní použití (IP67), dosvit IR max. 30 m, WDR 120 dB, varifokální objektiv 2.8 mm, rozlišení 1080p/960p/720p, 25 fps, citlivost 0.028 lx/ 0 lx (IR on), mechanický IR filtr, kompenzace protisvětla (volitelné zóny), AES, AGC, komprese H.264/MJPEG/H.264+, detekce pohybu, 3D DNR, Onvif ProfilS, napájení 12V DC / PoE, Max. 5,5W</t>
  </si>
  <si>
    <t>Poznámka k položce:_x000d_
Poznámka k položce: Poznámka k položce: Dodávka a montáž vnitřní kamery pro pokladny - osazení kamery dle výkresů sdělovací zařízení - VSS 1.NP a schéma</t>
  </si>
  <si>
    <t>R7422113020</t>
  </si>
  <si>
    <t>Poznámka k položce:_x000d_
Poznámka k položce: Poznámka k položce: Dodávka a montáž vnitřní kamery pro čekárnu - osazení kamery dle výkresů sdělovací zařízení - VSS 1.NP a schéma</t>
  </si>
  <si>
    <t>R7422113030</t>
  </si>
  <si>
    <t>IP kamera - 1/3" Den/Noc IP CMOS IR bullet kamera pro venkovní použití (IP67), dosvit IR max. 30 m, digitální WDR, varifokální objektiv 2.8 - 12 mm, úhel záběru 112 - 33,8º, rozlišení 2688x1520, 25 fps, citlivost 0.01 lx/ 0 lx (IR on), mechanický IR filtr, kompenzace protisvětla (volitelné zóny), AES, AGC, komprese MJPEG/H.264, detekce pohybu, 3D DNR, Onvif ProfilS, napájení 12V DC / PoE, Max. 7,5 W</t>
  </si>
  <si>
    <t>Poznámka k položce:_x000d_
Poznámka k položce: Poznámka k položce: Dodávka a montáž kompletní venkovní kamery včetně nástěnného konzole - osazení kamery dle výkresů sdělovací zařízení - VSS 1.NP a schéma</t>
  </si>
  <si>
    <t>R7422113040</t>
  </si>
  <si>
    <t>Kompletní přepěťová ochrana IP kamer PTF EXT/PoE/Micro pro monáž do krabice</t>
  </si>
  <si>
    <t>Poznámka k položce:_x000d_
Poznámka k položce: Poznámka k položce: dodávka a montáž u venkovních kamer, včetě připojení na PE vedení.</t>
  </si>
  <si>
    <t>R7422113050</t>
  </si>
  <si>
    <t>Montážní kovová krabice pro nástěnnou montáž Eventys bullet kamer</t>
  </si>
  <si>
    <t>Poznámka k položce:_x000d_
Poznámka k položce: Poznámka k položce: Dodávka a montáž krabice pro připojení venkovních kamer</t>
  </si>
  <si>
    <t>R7422113060</t>
  </si>
  <si>
    <t>Montážní kovová krabice pro stropní montáž Eventys VIR dome kamer</t>
  </si>
  <si>
    <t>Poznámka k položce:_x000d_
Poznámka k položce: Poznámka k položce: Dodávka a montáž krabice pro připojení vnitřních kamer</t>
  </si>
  <si>
    <t>R7422113070</t>
  </si>
  <si>
    <t>Digitální síťový videorekordér pro záznam obrazu z Eventys IP kamer</t>
  </si>
  <si>
    <t>Poznámka k položce:_x000d_
Poznámka k položce: Poznámka k položce: Dodávka a montáž videorekordéru. Digitální síťový videorekordér pro záznam obrazu z Eventys IP kamer s vestavěným 16 portovým PoE switchem, video-výstup VGA/HDMI, maximální rozlišení 1920 x 1080 px, komprese H.264/H.264+, rychlost záznamu až 30 ips/kanál, alarmové vstupy/výstupy 4/1, záznam max. 2 HDD (až 6 TB/HDD), napájení 100 + 240 VAC, max 120W</t>
  </si>
  <si>
    <t>R7422113080</t>
  </si>
  <si>
    <t>Interní 3.5" disk, kapacita 3 TB, 5900 otáček/min., 64 MB cache, moderní rozhraní SATA 6Gb/s (SATA 3.0), optimalizován pro nepřetržitý záznam z DVR a NVR.</t>
  </si>
  <si>
    <t>Poznámka k položce:_x000d_
Poznámka k položce: Poznámka k položce: Dodávka a montáž disku záznamového zařízení VSS</t>
  </si>
  <si>
    <t>R7422113090</t>
  </si>
  <si>
    <t>Ultraštíhlý IPS monitor s brilantním obrazem, tenký rámeček, jasné a čisté barvy, MHL technologie; velikost 23,8", LED podsvícení, rozlišení 1920 x 1080 bodů, poměr stran 16:9, jas 250 cd/m2, doba odezvy 8 ms, kontrast 1000:1, pozorovací úhly 178°, konektivita: HDMI/MHL, DisplayPort, 4x USB 3.0, pivot podstavec.</t>
  </si>
  <si>
    <t>Poznámka k položce:_x000d_
Poznámka k položce: Poznámka k položce: Dodávka a montáž monitoru VSS do mč. 0,18</t>
  </si>
  <si>
    <t>R7422113100</t>
  </si>
  <si>
    <t>8 portový 1000Base-T spravovatelný přepínač a konvertor pro průmyslové aplikace. Redundance datového propojení s 300ms zotavením. Web//SNMP management, 64 VLAN 802.1Q sítí, Spanning Tree, agregace linek IEEE 802.3ad LACP. Možnost redundantního napájení v rozsahu 12-48V DC, krytí IP30, hliníková skříň, pracovní teplota -10~60°C.</t>
  </si>
  <si>
    <t>Poznámka k položce:_x000d_
Poznámka k položce: Poznámka k položce: dodávka a montáž konvertoru VSS - umístění v samostatné skříni VSS v m.č. 1P04 - ŽS</t>
  </si>
  <si>
    <t>R7422113110</t>
  </si>
  <si>
    <t>Připojený monitor na optický prpojovací kabel - napojení z digitálního videorekordéru</t>
  </si>
  <si>
    <t>Poznámka k položce:_x000d_
Poznámka k položce: Poznámka k položce: dodávka a montáž VSS moniroru pro on-lain přenos obrazu - dělená obrazovka na cca 10 stálých obrazů.</t>
  </si>
  <si>
    <t>R7422113120</t>
  </si>
  <si>
    <t>Napájecí zdroj pro instalaci na DIN lištu. Výstupní napětí 24V DC, zatížitelnost 40W. Provozní teplota -20 až 70°C.</t>
  </si>
  <si>
    <t>Poznámka k položce:_x000d_
Poznámka k položce: Poznámka k položce: dodávka a montáž napájecího zdroje - součást VSS</t>
  </si>
  <si>
    <t>R7422113130</t>
  </si>
  <si>
    <t>Skřín kovová pro úmístění videorekordéru a Switche</t>
  </si>
  <si>
    <t>Poznámka k položce:_x000d_
Poznámka k položce: Poznámka k položce: dodávka a montáž kovové skříně pro umístění videorekordéru - součást VSS</t>
  </si>
  <si>
    <t>R7422113140</t>
  </si>
  <si>
    <t>Dodávka a montáž kabelu FTP, drát, 4pár, Cat 6, PE plášť, Dca, včetně uložení a zakončení.</t>
  </si>
  <si>
    <t xml:space="preserve">Poznámka k položce:_x000d_
Poznámka k položce: Poznámka k položce: dodávka a montáže - připojení kabelu sítě VSS  - dle výkresů sdělovací zařízení - VSS - schéma</t>
  </si>
  <si>
    <t>R7422113150</t>
  </si>
  <si>
    <t xml:space="preserve">Poznámka k položce:_x000d_
Poznámka k položce: Poznámka k položce: dodávka a montáže - propojení chráničkoupřipojení kabelu sítě VSS  - dle výkresů sdělovací zařízení - VSS</t>
  </si>
  <si>
    <t>R7422113160</t>
  </si>
  <si>
    <t>Poznámka k položce:_x000d_
Poznámka k položce: Poznámka k položce: dodávka a montáž kabelu - dle výkresů zařízení slaboproudé elektrotechniky - část VSS</t>
  </si>
  <si>
    <t>R7422113170</t>
  </si>
  <si>
    <t>Uložení kabelů včetně uchycení do žlabů v chráničkách pod podlahou a stropech</t>
  </si>
  <si>
    <t xml:space="preserve">Poznámka k položce:_x000d_
Poznámka k položce: Poznámka k položce: montáž uložení kabelů - připojení kabelu sítě VSS  - dle výkresů sdělovací zařízení - VSS</t>
  </si>
  <si>
    <t>R7422113180</t>
  </si>
  <si>
    <t>Uložení kabelů včetně uchycení do elektroinstalačních liět, včetně lišt vkládacích</t>
  </si>
  <si>
    <t>R7422113190</t>
  </si>
  <si>
    <t>Naprogramování systému VSS a uvedení do provozu</t>
  </si>
  <si>
    <t xml:space="preserve">Poznámka k položce:_x000d_
Poznámka k položce: Poznámka k položce: dodávka a montáže - připojení kabelu sítě VSS  - dle výkresů sdělovací zařízení - VSS</t>
  </si>
  <si>
    <t>R7422113200</t>
  </si>
  <si>
    <t>Ostatní nespecifikované instalační materiál, konektory</t>
  </si>
  <si>
    <t xml:space="preserve">Poznámka k položce:_x000d_
Poznámka k položce: Poznámka k položce: dodávka a montáž nespecifikovaného drobného materiálu - dle výkresů slaboproudé elektrotechniky VSS  1.NP  a 2.NP.</t>
  </si>
  <si>
    <t>R7422113210</t>
  </si>
  <si>
    <t>Pancéřové chráničky, elektroinstalační PVC lišty včetně příslušenství a přístrojových krabic upevňovací spojovací materiál apod.</t>
  </si>
  <si>
    <t>R7422113220</t>
  </si>
  <si>
    <t>Kompletace zařízení VSS</t>
  </si>
  <si>
    <t>Poznámka k položce:_x000d_
Poznámka k položce: Poznámka k položce: Montážní činnost související se zprovozněním VSS sítí</t>
  </si>
  <si>
    <t>D29</t>
  </si>
  <si>
    <t xml:space="preserve">rozvody a zařízení - drážního rozhlasu - RZ </t>
  </si>
  <si>
    <t>R7422114010</t>
  </si>
  <si>
    <t>Vnitřní reprosoustava nástěnná s konzolou s rehulací, 15W/110V, dle EN 54-24</t>
  </si>
  <si>
    <t>Poznámka k položce:_x000d_
Poznámka k položce: Poznámka k položce: vlhkuodolná bassrefl exová ozvučnice z nehořlavého ABS plastu - kalotový výškový reproduktor - 5“ basový reproduktor - výkon až 30 W / 100 V, 8  - nastavení výkonu 30 – 15 – 7,5 – 3,75 – 8 ohm - přepínač výkonu - minimální impedance v 100 V režimu 333 ohm - frekvenční rozsah 80 – 20 000 Hz / – 10 dB - citlivost 89 dB / 1W, 1m - směrovost 180° / 1 kHz, 80° / 4 kHz - pracovní teplota – 10 – 55 °C - vestavěny držáky na zeď s možností natáčení - ocelová čelní mřížka -formou nástěnné montáže - rozměry 192 × 242 × 190 mm - hmotnost 2,5 kg - certifi kován dle EN 54–24, BS 5839 §8</t>
  </si>
  <si>
    <t>R7422114020</t>
  </si>
  <si>
    <t>Vnitřní reprosoustava nástěnná bílá s konzolou s regulací, 2,5W/110V, dle EN 54-24</t>
  </si>
  <si>
    <t xml:space="preserve">Poznámka k položce:_x000d_
Poznámka k položce: Poznámka k položce: dodávka a montáže vnitřního reproduktoru - připojení kabelu sítě RZ  - dle výkresů sdělovací zařízení - DR</t>
  </si>
  <si>
    <t>R7422114030</t>
  </si>
  <si>
    <t>Regulátory hlasitosti externí s el. krabicí</t>
  </si>
  <si>
    <t>Poznámka k položce:_x000d_
Poznámka k položce: Poznámka k položce: dodávka a montáž nástěnného regulátoru hlasitosti</t>
  </si>
  <si>
    <t>R7422114040</t>
  </si>
  <si>
    <t>Reproduktor tlakový s automatickou regulací hlasitosti, 15W/100V, 113 dB/1W, 1m a rozsah 300-10000 Hz, IP66</t>
  </si>
  <si>
    <t xml:space="preserve">Poznámka k položce:_x000d_
Poznámka k položce: Poznámka k položce: dodávka a montáže venkovního reproduktoru - připojení kabelu sítě RZ  - dle výkresů sdělovací zařízení - RZ</t>
  </si>
  <si>
    <t>R7422114050</t>
  </si>
  <si>
    <t>Dodávka a montáž kabelu NYY-J 3x1,5 mm2 zkoušeno na 4 kV včetně zakončení.</t>
  </si>
  <si>
    <t>R7422114060</t>
  </si>
  <si>
    <t xml:space="preserve">Poznámka k položce:_x000d_
Poznámka k položce: Poznámka k položce: dodávka a montáže - připojení kabelu sítě RZ  - dle výkresů sdělovací zařízení - RZ</t>
  </si>
  <si>
    <t>R7422114070</t>
  </si>
  <si>
    <t>Kompletní rozhlasová ústředna s vlastním stolem a jedním mikrofónním zařízením</t>
  </si>
  <si>
    <t>Poznámka k položce:_x000d_
Poznámka k položce: Poznámka k položce: Kompletní dodávka a montáž ústředny DR se stlem a jedním mikrofónním zařízením</t>
  </si>
  <si>
    <t>R7422114080</t>
  </si>
  <si>
    <t>Externí mikrofónní stanice</t>
  </si>
  <si>
    <t>Poznámka k položce:_x000d_
Poznámka k položce: Poznámka k položce: Kompletní dodávka a montáž mikrofónní stanice</t>
  </si>
  <si>
    <t>R7422114090</t>
  </si>
  <si>
    <t>Propojení, nastavení a uvedení do provozu místní rozhlasovou ústřednu</t>
  </si>
  <si>
    <t>Poznámka k položce:_x000d_
Poznámka k položce: Poznámka k položce: Montážní práce s nastavením funkce a uvedení do provozu</t>
  </si>
  <si>
    <t>R7422114100</t>
  </si>
  <si>
    <t>Poznámka k položce:_x000d_
Poznámka k položce: Poznámka k položce: připojovací krabice el. zařízení</t>
  </si>
  <si>
    <t>R7422114110</t>
  </si>
  <si>
    <t>Dodávka a montáž kabelu FTP 4x2x0,5</t>
  </si>
  <si>
    <t>Poznámka k položce:_x000d_
Poznámka k položce: Poznámka k položce: Kabelové propojení mikrofónní stanice - dodávka a montáž</t>
  </si>
  <si>
    <t>R7422114120</t>
  </si>
  <si>
    <t>R7422114130</t>
  </si>
  <si>
    <t>R7422114140</t>
  </si>
  <si>
    <t xml:space="preserve">Poznámka k položce:_x000d_
Poznámka k položce: Poznámka k položce: dodávka a montáž nespecifikovaného drobného materiálu - dle výkresů slaboproudé elektrotechniky RZ  1.NP  a 2.NP.</t>
  </si>
  <si>
    <t>R7422114150</t>
  </si>
  <si>
    <t>Kompletace zařízení CČ a uvedení do provozu</t>
  </si>
  <si>
    <t>Poznámka k položce:_x000d_
Poznámka k položce: Poznámka k položce: montážní činnost pro zprovotnění RZ.</t>
  </si>
  <si>
    <t>R7422114160</t>
  </si>
  <si>
    <t xml:space="preserve">Poznámka k položce:_x000d_
Poznámka k položce: Poznámka k položce: dodávka a montáž nespecifikovaného drobného materiálu - dle výkresů slaboproudé elektrotechniky DR  1.NP  a 2.NP.</t>
  </si>
  <si>
    <t>R7422114170</t>
  </si>
  <si>
    <t>Nezpecifilkované položky spojené s úpravami kompletního zařízení DR</t>
  </si>
  <si>
    <t>D30</t>
  </si>
  <si>
    <t xml:space="preserve">rozvody a zařízení - centrálního času - CČ </t>
  </si>
  <si>
    <t>R7422115010</t>
  </si>
  <si>
    <t>Osazení matečních hodin a příprava pro propojení na centrální čas ŽST</t>
  </si>
  <si>
    <t>Poznámka k položce:_x000d_
Poznámka k položce: Poznámka k položce: Dodávka a montáž kompletních matečních hodin CČ.</t>
  </si>
  <si>
    <t>R7422115020</t>
  </si>
  <si>
    <t>Připojení analogových hodin - vteřinové ručičky 230V AC</t>
  </si>
  <si>
    <t>Poznámka k položce:_x000d_
Poznámka k položce: Poznámka k položce: připojení napájeni 230V AC z rozvaděče RPD</t>
  </si>
  <si>
    <t>R7422115030</t>
  </si>
  <si>
    <t>Připojení analogových venkovních hodin - podsvícení 230V AC</t>
  </si>
  <si>
    <t>Poznámka k položce:_x000d_
Poznámka k položce: Poznámka k položce: připojení napájeni 230V AC z rozvaděče RZS1 (spínání přes soumrakový spínač)</t>
  </si>
  <si>
    <t>R7422115040</t>
  </si>
  <si>
    <t>Poznámka k položce:_x000d_
Poznámka k položce: Poznámka k položce: dodávka a montáž kabelu - dle výkresů zařízení slaboproudé elektrotechniky - část CČ</t>
  </si>
  <si>
    <t>R7422115050</t>
  </si>
  <si>
    <t>Dodávka a montáž kabelu JYTY 2x1 včetně zakončení.</t>
  </si>
  <si>
    <t>Poznámka k položce:_x000d_
Poznámka k položce: Poznámka k položce: dodávka a montáž komunikačního kabelu</t>
  </si>
  <si>
    <t>R7422115060</t>
  </si>
  <si>
    <t xml:space="preserve">Poznámka k položce:_x000d_
Poznámka k položce: Poznámka k položce: dodávka a montáže - propojení chráničkoupřipojení kabelu sítě CČ  - dle výkresů sdělovací zařízení - CČ</t>
  </si>
  <si>
    <t>R7422115070</t>
  </si>
  <si>
    <t xml:space="preserve">Poznámka k položce:_x000d_
Poznámka k položce: Poznámka k položce: montáž uložení kabelů - připojení kabelu sítě CČ  - dle výkresů sdělovací zařízení - CČ</t>
  </si>
  <si>
    <t>R7422115080</t>
  </si>
  <si>
    <t>R7422115090</t>
  </si>
  <si>
    <t>Drážní vnitřní analogové hodiny nástěnné s vteřinovou ručičkou nepodsícené</t>
  </si>
  <si>
    <t>Poznámka k položce:_x000d_
Poznámka k položce: Poznámka k položce: dodávka a montáž hodin</t>
  </si>
  <si>
    <t>R7422115100</t>
  </si>
  <si>
    <t>Drážní vnitřní digitální hodiny nástěnné</t>
  </si>
  <si>
    <t>R7422115110</t>
  </si>
  <si>
    <t>Drážní venkovní analogové hodiny nástěnné s vteřinovou ručičkou a s podsvícením</t>
  </si>
  <si>
    <t>R7422115120</t>
  </si>
  <si>
    <t xml:space="preserve">Poznámka k položce:_x000d_
Poznámka k položce: Poznámka k položce: dodávka a montáž nespecifikovaného drobného materiálu - dle výkresů slaboproudé elektrotechniky CČ  1.NP  a 2.NP.</t>
  </si>
  <si>
    <t>R7422115130</t>
  </si>
  <si>
    <t>Poznámka k položce:_x000d_
Poznámka k položce: Poznámka k položce: montážní činnost pro zprovotnění CČ.</t>
  </si>
  <si>
    <t>R7422115140</t>
  </si>
  <si>
    <t>Nezpecifilkované položky spojené s úpravami kompletního zařízení CČ</t>
  </si>
  <si>
    <t>D31</t>
  </si>
  <si>
    <t xml:space="preserve">rozvody a zařízení - pro nevidomé </t>
  </si>
  <si>
    <t>R7422116010</t>
  </si>
  <si>
    <t>Připojení nových zařízení pro nevidomé - orientační majáček - zvukový modul napájení 230V AC</t>
  </si>
  <si>
    <t>Poznámka k položce:_x000d_
Poznámka k položce: Poznámka k položce: Dodávka a montáž. Modul navíc bude obsahovat relé se silovým kontaktem, rozhraní na průmyslovou datovou sběrnici RS-485, pomocí níž může komunikovat s informačními a vyvolávacími systémy a rozhraní na opticky oddělený vstup proudové smyčky.</t>
  </si>
  <si>
    <t>R7422116020</t>
  </si>
  <si>
    <t>Kompletace zařízení pro nevidomé a uvedení do provozu</t>
  </si>
  <si>
    <t>Poznámka k položce:_x000d_
Poznámka k položce: Poznámka k položce: montážní činnost pro zprovotnění zařízení</t>
  </si>
  <si>
    <t>R7422116030</t>
  </si>
  <si>
    <t>Nezpecifilkované položky spojené s úpravami kompletního zařízení pro nevidomé</t>
  </si>
  <si>
    <t>D33</t>
  </si>
  <si>
    <t>Ostatní práce při provádění elektromontáží</t>
  </si>
  <si>
    <t>R7422195120</t>
  </si>
  <si>
    <t>Zednické a stavební přípomoci</t>
  </si>
  <si>
    <t>Poznámka k položce:_x000d_
Poznámka k položce: Poznámka k položce: Ostatní přípomoci nesouvisející přímo se stavební částí</t>
  </si>
  <si>
    <t>R0052195020</t>
  </si>
  <si>
    <t>Ostatní drobný, pomocný, doplňkový materiál a ostatní výrobky a zařízení v potřebném rozsahu pro řádné dokončení díla</t>
  </si>
  <si>
    <t>Poznámka k položce:_x000d_
Poznámka k položce: Poznámka k položce: Především materiál, výrobky a zařízení vyplývající z návodů výrobců dodavatelem zvolených a na stavbu dodaných materiálů, výrobků a zařízení (např. zohledňuje skutečná doporučení a požadavky výrobců vůči zadávací dokumentaci, kde konkrétní výrobky nemohou být deklarovány). Dále náklady na přizpůsobování instalovaných materiálů, výrobků a zařízení ostatním technickým zařízením stavby i její stavební části, atd. Také se jedná o veškerý a většinou běžný drobný materiál jako jsou např. držáky, příchytky, spojovací materiál, atd. Dále se jedná o další náklady na materiál, výrobky a zařízení vyplývající z uplatňování vlastních firemních pracovních, montážních a stavebních postupů, tedy na uplatnění firemního know-how zhotovitele, které např. může být odchylné od postupů jiných firem nebo běžných postupů a vyžaduje vyšší náklady než je obvyklé. Dále je to veškerý ostatní materiál a výrobky potřebné pro řádné dokončení díla tak, aby dodavatel mohl např. naplnit svoje povinnost dle NOZ. Při tomto se mimo jiné vychází z toho, že dodavatel je odborná firma a má tzv. „odpovědnost profesionála“ např. dle §5, odst. 1 nebo §2912, odst. 2, atd. zákona č. 89/2012 Sb. vše dle zákona č. 89/2012 Sb. (tzv. NOZ),</t>
  </si>
  <si>
    <t>R0052195030</t>
  </si>
  <si>
    <t>Ostatní stavební, montážní, pomocné a doplňkové práce v potřebném rozsahu pro řádné dokončení díla</t>
  </si>
  <si>
    <t>Poznámka k položce:_x000d_
Poznámka k položce: Poznámka k položce: Především stavební, montážní, pomocné a doplňkové práce vyplývající z návodů výrobců dodavatelem zvolených a na stavbu dodaných materiálů výrobků a zařízení (např. zohledňuje skutečná doporučení a požadavky výrobců vůči zadávací dokumentaci, kde konkrétní výrobky nemohou být deklarovány). Dále náklady na stavební, montážní, pomocné a doplňkové práce na přizpůsobování instalovaných materiálů, výrobků a zařízení ostatním technickým zařízením stavby i její stavební části, atd. Také se jedná o náklady na stavební, montážní, pomocné a doplňkové práce pro veškerý a většinou běžný drobný materiál jako jsou např. držáky, příchytky, spojovací materiál, atd. a dále pro materiál, výrobky a zařízení vyplývající z uplatňování vlastních firemních pracovních, montážních a stavebních postupů, tedy na uplatnění firemního know-how zhotovitele, které např. může být odchylné od postupů jiných firem nebo běžných postupů a vyžaduje vyšší náklady než je obvyklé. Dále jsou to stavební, montážní, pomocné a doplňkové práce pro veškerý ostatní materiál a výrobky potřebné pro řádné dokončení díla tak, aby dodavatel mohl např. naplnit svoje povinnost dle NOZ. Při tomto se mimo jiné vychází z toho, že dodavatel je odborná firma a má tzv. „odpovědnost profesionála“ např. dle §5, odst. 1 nebo §2912, odst. 2, atd. zákona č. 89/2016 Sb. vše dle zákona č. 89/2012 Sb. (tzv. NOZ).</t>
  </si>
  <si>
    <t>R0052195040</t>
  </si>
  <si>
    <t>Seznámení se s danou dokumentací</t>
  </si>
  <si>
    <t>Poznámka k položce:_x000d_
Poznámka k položce: Poznámka k položce: Dle požadavků technické zprávy.</t>
  </si>
  <si>
    <t>R0052195070</t>
  </si>
  <si>
    <t>Zaučení obsluhy</t>
  </si>
  <si>
    <t>hod.</t>
  </si>
  <si>
    <t>Poznámka k položce:_x000d_
Poznámka k položce: Poznámka k položce: Zaučení obsluhy mimo jiné dle návodů výrobců tak, aby obsluha měla celkové technické a funkční informace o zařízení a uměla jej obsluhovat a reagovat na možné problémy a závady. O zaučení musí být mezi stranami sepsán protokol s obsahem bodů zaučení. Zaučen musí být v úměrném rozsahu jak pověřený zástupce provozovatele, tak zástupce majitele budovy.</t>
  </si>
  <si>
    <t>R7422195080</t>
  </si>
  <si>
    <t>Funkční zkoušky včetně vystavení protokolů o zkouškách</t>
  </si>
  <si>
    <t>Poznámka k položce:_x000d_
Poznámka k položce: Poznámka k položce: Před předáním díla se musí provést funkční zkoušky nových připojených el. Zařízení, s vytavením písemné zprávy - protokolu o vykonaných zkouškách.</t>
  </si>
  <si>
    <t>R0052195150</t>
  </si>
  <si>
    <t>Likvidace odpadů - kompletní systém sběru, třídění, odvozu a likvidace odpadu v souladu se zák. č.185/2001 Sb. v platném znění a vyhl. č.381/2001 Sb. v platném znění</t>
  </si>
  <si>
    <t>Poznámka k položce:_x000d_
Poznámka k položce: Poznámka k položce: Kompletní systém sběru, třídění, odvozu a likvidace odpadu v souladu se zák. č.185/2001 Sb. v platném znění a vyhl. č.381/2001 Sb. v platném znění</t>
  </si>
  <si>
    <t>R0052195160</t>
  </si>
  <si>
    <t>Průběžný a závěrečný úklid dané profese</t>
  </si>
  <si>
    <t>Poznámka k položce:_x000d_
Poznámka k položce: Poznámka k položce: Průběžné provádění úklidů pro řádné a bezpečné provádění stavby a provedení komplexního úklidu po provádění vytápění na úroveň min. původního stavu v návaznosti na likvidaci odpadů a úklid celé stavby</t>
  </si>
  <si>
    <t>R7422195130</t>
  </si>
  <si>
    <t>Osvědčení bezpečnosti dle přílohy č. 2, vyhl. č. 73/2010 Sb. - vyhláška o vyhrazených elektrických zařízeních</t>
  </si>
  <si>
    <t>Poznámka k položce:_x000d_
Poznámka k položce: Poznámka k položce: Dle přílohy č. 2 vyhl. č. 73/2010 Sb. včetně vystavení zprávy o revizi s deklarací bezpečného provozu bez závad. Včetně provedení kontroly dle zařazení do tříd a skupin k § 2. odst.2 Vyprcuje revizní technik spolu i instektorem - TIČR.</t>
  </si>
  <si>
    <t>R0052195140</t>
  </si>
  <si>
    <t>Popisy a označení rozvodů a zařízení</t>
  </si>
  <si>
    <t>Poznámka k položce:_x000d_
Poznámka k položce: Poznámka k položce: Popisy a označení především rozvodů el. zařízení, tak aby byla umožněna snadná orientace v zařízení a rozvodech pro obsluhu, údržbu a servis, četně popisů vývodů v rozvaděčích a popisů kabelových vývodů s označením na samotných kabelech.</t>
  </si>
  <si>
    <t>R7422195050</t>
  </si>
  <si>
    <t>Část celého zařízení, musí být prohlédnuta, přeměřena, vyzkoušena a bude podle této vyhlášky vypracována zpráva o výchozí revizi.</t>
  </si>
  <si>
    <t>Poznámka k položce:_x000d_
Poznámka k položce: Poznámka k položce: Po dokončení výstavby musí být el. zařízení jako celek podle vyhlášky 73/2010 Sb. část 2 prohlédnuta, přeměřena, vyzkoušena a bude podle této vyhlášky vypracována zpráva o výchozí elektro revizi. Součástí výchozí revize bude revizní zpráva s konstatováním, že zařízení je schopné bezpečného provozu. Zařízení před předáním díla musí být bezpečné bez závad. Výchozí revize musí být provedena před tím, než je stavba uvedena do provozu a připojena na veřejnou elektrizační síť. Účelem této činnosti je ověření, zda jsou splněny požadavky ČSN 33 2000-6 a ČSN 33 1500.</t>
  </si>
  <si>
    <t>R7422195060</t>
  </si>
  <si>
    <t>Zprovoznění, seřízení a vyzkoušení zařízení jako komplet</t>
  </si>
  <si>
    <t>Poznámka k položce:_x000d_
Poznámka k položce: Poznámka k položce: Před předáním díla, vyhotovení zápisu s popisem postupu zprovoznění, výsledků seřízení, výsledků zkoušek, atd. Zařízení musí být před předáním bez závad.</t>
  </si>
  <si>
    <t>SO 86-71-86.06.1 - D.2.2 - ZTI-KANALIZACE</t>
  </si>
  <si>
    <t xml:space="preserve">    721 - Zdravotechnika - vnitřní kanalizace</t>
  </si>
  <si>
    <t xml:space="preserve">    727 - Zdravotechnika - požární ochrana</t>
  </si>
  <si>
    <t>721</t>
  </si>
  <si>
    <t>Zdravotechnika - vnitřní kanalizace</t>
  </si>
  <si>
    <t>721171809</t>
  </si>
  <si>
    <t>Demontáž potrubí z novodurových trub odpadních nebo připojovacích přes 114 do D 160</t>
  </si>
  <si>
    <t>45,5+10</t>
  </si>
  <si>
    <t>721174056</t>
  </si>
  <si>
    <t>Potrubí z trub polypropylenových dešťové DN 125</t>
  </si>
  <si>
    <t>721226521</t>
  </si>
  <si>
    <t>Zápachové uzávěrky nástěnné (PP) pro pračku a myčku DN 40</t>
  </si>
  <si>
    <t>721229111</t>
  </si>
  <si>
    <t>Zápachové uzávěrky montáž zápachových uzávěrek ostatních typů do DN 50</t>
  </si>
  <si>
    <t>48481003</t>
  </si>
  <si>
    <t>sifon pro odvod kondenzátu</t>
  </si>
  <si>
    <t>721242106</t>
  </si>
  <si>
    <t>Lapače střešních splavenin polypropylenové (PP) se svislým odtokem DN 125</t>
  </si>
  <si>
    <t>721290111</t>
  </si>
  <si>
    <t>Zkouška těsnosti kanalizace v objektech vodou do DN 125</t>
  </si>
  <si>
    <t>14+8+5+10+20</t>
  </si>
  <si>
    <t>R03</t>
  </si>
  <si>
    <t>DOVOD KONDENZÁTU OD VNITŘNÍCH JEDNOTEK - VIZ TZ DN32 HT A 75 KG včetně zátky s průchodem</t>
  </si>
  <si>
    <t>721174042</t>
  </si>
  <si>
    <t>Potrubí z trub polypropylenových připojovací DN 40</t>
  </si>
  <si>
    <t>721174043</t>
  </si>
  <si>
    <t>Potrubí z trub polypropylenových připojovací DN 50</t>
  </si>
  <si>
    <t>721174004</t>
  </si>
  <si>
    <t>Potrubí z trub polypropylenových svodné (ležaté) DN 75</t>
  </si>
  <si>
    <t>721174005</t>
  </si>
  <si>
    <t>Potrubí z trub polypropylenových svodné (ležaté) DN 110</t>
  </si>
  <si>
    <t>721273153</t>
  </si>
  <si>
    <t>Ventilační hlavice z polypropylenu (PP) DN 110</t>
  </si>
  <si>
    <t>721173402</t>
  </si>
  <si>
    <t>Potrubí z trub PVC SN4 svodné (ležaté) DN 125</t>
  </si>
  <si>
    <t>28611618</t>
  </si>
  <si>
    <t>čistící kus kanalizace plastové KG DN 125 se 4 šrouby</t>
  </si>
  <si>
    <t>R11</t>
  </si>
  <si>
    <t>Montážní, kotvící, spojovací a těsnící materiál</t>
  </si>
  <si>
    <t>R13</t>
  </si>
  <si>
    <t>Zkouška kanalizace dle ČSN 73 6760, případně další potřebné revize</t>
  </si>
  <si>
    <t>998721102</t>
  </si>
  <si>
    <t>Přesun hmot pro vnitřní kanalizace stanovený z hmotnosti přesunovaného materiálu vodorovná dopravní vzdálenost do 50 m v objektech výšky přes 6 do 12 m</t>
  </si>
  <si>
    <t>727</t>
  </si>
  <si>
    <t>Zdravotechnika - požární ochrana</t>
  </si>
  <si>
    <t>727212203</t>
  </si>
  <si>
    <t>Protipožární trubní ucpávky plastového potrubí prostup stěnou tloušťky 150 mm požární odolnost EI 60 D 32</t>
  </si>
  <si>
    <t>SO 86-71-86.06.2 - D.2.2 - ZTI-Voda</t>
  </si>
  <si>
    <t xml:space="preserve">    722 - Zdravotechnika - vnitřní vodovod</t>
  </si>
  <si>
    <t>Zdravotechnika - vnitřní vodovod</t>
  </si>
  <si>
    <t>R-722-07</t>
  </si>
  <si>
    <t>Hlavní uzávěr, filtr, uzávěr, kontrolní výpusť, zpětný ventil, vypouštěcí ventil ( v případě potřeby - po revizi stávajícího stavu)</t>
  </si>
  <si>
    <t>722290215</t>
  </si>
  <si>
    <t>Zkoušky, proplach a desinfekce vodovodního potrubí zkoušky těsnosti vodovodního potrubí hrdlového nebo přírubového do DN 100</t>
  </si>
  <si>
    <t>16+21+13+19</t>
  </si>
  <si>
    <t>722290234</t>
  </si>
  <si>
    <t>Zkoušky, proplach a desinfekce vodovodního potrubí proplach a desinfekce vodovodního potrubí do DN 80</t>
  </si>
  <si>
    <t>725532112</t>
  </si>
  <si>
    <t>Elektrické ohřívače zásobníkové beztlakové přepadové akumulační s pojistným ventilem závěsné svislé objem nádrže (příkon) 50 l (2,0 kW) rychloohřev 220 V</t>
  </si>
  <si>
    <t>R01</t>
  </si>
  <si>
    <t>Sestava pro umyvadlo se stojánkovou baterií</t>
  </si>
  <si>
    <t>R02</t>
  </si>
  <si>
    <t>Sestava pro umvadlo s bezdotykovou baterií</t>
  </si>
  <si>
    <t>Sestava pro závěsné WC</t>
  </si>
  <si>
    <t>R04</t>
  </si>
  <si>
    <t>Sestava pro sprchový kout</t>
  </si>
  <si>
    <t>R05</t>
  </si>
  <si>
    <t>Sestava pro pisoár</t>
  </si>
  <si>
    <t>R06</t>
  </si>
  <si>
    <t>Sestava pro dřez s myčkou nádobí</t>
  </si>
  <si>
    <t>R07</t>
  </si>
  <si>
    <t>Sestava pro dřez</t>
  </si>
  <si>
    <t>R08</t>
  </si>
  <si>
    <t>Sestava pro výlevku</t>
  </si>
  <si>
    <t>R09</t>
  </si>
  <si>
    <t>Sestava pro WC pro tělesně postižené</t>
  </si>
  <si>
    <t>R10</t>
  </si>
  <si>
    <t>Sestava pro umyvadlo pro tělesně postižené</t>
  </si>
  <si>
    <t>722174021</t>
  </si>
  <si>
    <t>Potrubí z plastových trubek z polypropylenu PPR svařovaných polyfúzně PN 20 (SDR 6) D 16 x 2,7</t>
  </si>
  <si>
    <t>722174022</t>
  </si>
  <si>
    <t>Potrubí z plastových trubek z polypropylenu PPR svařovaných polyfúzně PN 20 (SDR 6) D 20 x 3,4</t>
  </si>
  <si>
    <t>722174023</t>
  </si>
  <si>
    <t>Potrubí z plastových trubek z polypropylenu PPR svařovaných polyfúzně PN 20 (SDR 6) D 25 x 4,2</t>
  </si>
  <si>
    <t>722174024</t>
  </si>
  <si>
    <t>Potrubí z plastových trubek z polypropylenu PPR svařovaných polyfúzně PN 20 (SDR 6) D 32 x 5,4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</si>
  <si>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</si>
  <si>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</si>
  <si>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16+21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</si>
  <si>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</si>
  <si>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</si>
  <si>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13+19</t>
  </si>
  <si>
    <t>Systém uložení a uchycení potrubí v soupisu horních položek, objímky, stavební příprava, začištění, průchod stavebním konstrukcemi</t>
  </si>
  <si>
    <t>722262227</t>
  </si>
  <si>
    <t>Vodoměry pro vodu do 40°C závitové horizontální jednovtokové suchoběžné pro dálkový odečet G 3/4" x 130 mm Qn 4,0 R100</t>
  </si>
  <si>
    <t>722240121</t>
  </si>
  <si>
    <t>Armatury z plastických hmot kohouty (PPR) kulové DN 16</t>
  </si>
  <si>
    <t>722240123</t>
  </si>
  <si>
    <t>Armatury z plastických hmot kohouty (PPR) kulové DN 25</t>
  </si>
  <si>
    <t>722240124</t>
  </si>
  <si>
    <t>Armatury z plastických hmot kohouty (PPR) kulové DN 32</t>
  </si>
  <si>
    <t>R12</t>
  </si>
  <si>
    <t>Filtr</t>
  </si>
  <si>
    <t>722249121</t>
  </si>
  <si>
    <t>Armatury z plastických hmot montáž vodovodních armatur z plastických hmot ostatních typů DN 16</t>
  </si>
  <si>
    <t>2865429R</t>
  </si>
  <si>
    <t>kohout kulový PPR D 16mm - vypouštěcí</t>
  </si>
  <si>
    <t>Zpětná klapka</t>
  </si>
  <si>
    <t>R14</t>
  </si>
  <si>
    <t>Demontáž stávajícího systému (zařizovací předměty, přístupné rozvody apod. ) - odvezeno do sběrného dvora a výzisk řádně vyúčtován v rámci stavby dle směrice SŽ</t>
  </si>
  <si>
    <t>R15</t>
  </si>
  <si>
    <t>998722102</t>
  </si>
  <si>
    <t>Přesun hmot pro vnitřní vodovod stanovený z hmotnosti přesunovaného materiálu vodorovná dopravní vzdálenost do 50 m v objektech výšky přes 6 do 12 m</t>
  </si>
  <si>
    <t>SO 86-71-86.07 - D.2.2.1 - Plyn</t>
  </si>
  <si>
    <t xml:space="preserve">    723 - Zdravotechnika - vnitřní plynovod</t>
  </si>
  <si>
    <t>723</t>
  </si>
  <si>
    <t>Zdravotechnika - vnitřní plynovod</t>
  </si>
  <si>
    <t>723231164</t>
  </si>
  <si>
    <t>Armatury se dvěma závity kohouty kulové PN 42 do 185°C plnoprůtokové vnitřní závit těžká řada G 1"</t>
  </si>
  <si>
    <t>723181024</t>
  </si>
  <si>
    <t>Potrubí z měděných trubek tvrdých, spojovaných lisováním Ø 28/1,5</t>
  </si>
  <si>
    <t>723150366</t>
  </si>
  <si>
    <t>Potrubí z ocelových trubek hladkých černých spojovaných chráničky Ø 44,5/3,2</t>
  </si>
  <si>
    <t>789331110</t>
  </si>
  <si>
    <t>Zhotovení nátěru potrubí do DN 50 jednosložkového základního, tloušťky do 40 μm</t>
  </si>
  <si>
    <t>0,031*3,14*2</t>
  </si>
  <si>
    <t>24629024</t>
  </si>
  <si>
    <t>hmota nátěrová syntetická základní na ocelové konstrukce</t>
  </si>
  <si>
    <t>0,195*0,393 "Přepočtené koeficientem množství</t>
  </si>
  <si>
    <t>789331120</t>
  </si>
  <si>
    <t>Zhotovení nátěru potrubí do DN 50 jednosložkového krycího (vrchního), tloušťky do 40 μm</t>
  </si>
  <si>
    <t>24629162</t>
  </si>
  <si>
    <t>hmota nátěrová alkydová krycí (email) na ocelové konstrukce</t>
  </si>
  <si>
    <t>0,195*0,185 "Přepočtené koeficientem množství</t>
  </si>
  <si>
    <t>R1</t>
  </si>
  <si>
    <t>Demontáž stávajícího plynovodu (vnitřní část)</t>
  </si>
  <si>
    <t>R2</t>
  </si>
  <si>
    <t>Tlaková zkouška</t>
  </si>
  <si>
    <t>998723102</t>
  </si>
  <si>
    <t>Přesun hmot pro vnitřní plynovod stanovený z hmotnosti přesunovaného materiálu vodorovná dopravní vzdálenost do 50 m v objektech výšky přes 6 do 12 m</t>
  </si>
  <si>
    <t>SO 86-71-86.08 - D.2.2.1 - Vytápění</t>
  </si>
  <si>
    <t xml:space="preserve">    D6 - Ostatní výkony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</si>
  <si>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</si>
  <si>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</si>
  <si>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</si>
  <si>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</si>
  <si>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D6</t>
  </si>
  <si>
    <t>Ostatní výkony</t>
  </si>
  <si>
    <t>R6</t>
  </si>
  <si>
    <t>Demontáž stávajícího topného systému (kotel, tělesa, rozvody apod.) - odvezeno do sběrného dvora a výzisk řádně vyúčtován v rámci stavby dle směrice SŽ</t>
  </si>
  <si>
    <t>R7</t>
  </si>
  <si>
    <t>Topná a tlaková zkouška dle ČSN 06 0610</t>
  </si>
  <si>
    <t>R8</t>
  </si>
  <si>
    <t>Popisky</t>
  </si>
  <si>
    <t>R9</t>
  </si>
  <si>
    <t>Zprovoznění kotle a celé topné soustavy, vyregulování systému, zaučení apod.</t>
  </si>
  <si>
    <t>Ústřední vytápění - strojovny</t>
  </si>
  <si>
    <t>kondenzační kotel kotel 3.2-14.8 kW integrovaný zásobník TV 55 l(vč. exp. nádoby, pojistného ventilu - součást kotle a přídavného příslušentví</t>
  </si>
  <si>
    <t>Napojení kondezačního kotle na komín</t>
  </si>
  <si>
    <t>R3</t>
  </si>
  <si>
    <t>ekviterní regulace - čidlo, 2 x prostorový termostat, kabeláž</t>
  </si>
  <si>
    <t>998732102</t>
  </si>
  <si>
    <t>Přesun hmot pro strojovny stanovený z hmotnosti přesunovaného materiálu vodorovná dopravní vzdálenost do 50 m v objektech výšky přes 6 do 12 m</t>
  </si>
  <si>
    <t>733</t>
  </si>
  <si>
    <t>Ústřední vytápění - rozvodné potrubí</t>
  </si>
  <si>
    <t>733223301</t>
  </si>
  <si>
    <t>Potrubí z trubek měděných tvrdých spojovaných lisováním PN 16, T= +110°C Ø 15/1</t>
  </si>
  <si>
    <t>733223302</t>
  </si>
  <si>
    <t>Potrubí z trubek měděných tvrdých spojovaných lisováním PN 16, T= +110°C Ø 18/1</t>
  </si>
  <si>
    <t>733223303</t>
  </si>
  <si>
    <t>Potrubí z trubek měděných tvrdých spojovaných lisováním PN 16, T= +110°C Ø 22/1</t>
  </si>
  <si>
    <t>733223304</t>
  </si>
  <si>
    <t>Potrubí z trubek měděných tvrdých spojovaných lisováním PN 16, T= +110°C Ø 28/1,5</t>
  </si>
  <si>
    <t>733223305</t>
  </si>
  <si>
    <t>Potrubí z trubek měděných tvrdých spojovaných lisováním PN 16, T= +110°C Ø 35/1,5</t>
  </si>
  <si>
    <t>733291101</t>
  </si>
  <si>
    <t>Zkoušky těsnosti potrubí z trubek měděných Ø do 35/1,5</t>
  </si>
  <si>
    <t>85+61+29+7+4</t>
  </si>
  <si>
    <t>733811251</t>
  </si>
  <si>
    <t>Ochrana potrubí termoizolačními trubicemi z pěnového polyetylenu PE přilepenými v příčných a podélných spojích, tloušťky izolace přes 20 do 25 mm, vnitřního průměru izolace DN do 22 mm</t>
  </si>
  <si>
    <t>85+61+29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</si>
  <si>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</si>
  <si>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</si>
  <si>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7+4</t>
  </si>
  <si>
    <t>998733102</t>
  </si>
  <si>
    <t>Přesun hmot pro rozvody potrubí stanovený z hmotnosti přesunovaného materiálu vodorovná dopravní vzdálenost do 50 m v objektech výšky přes 6 do 12 m</t>
  </si>
  <si>
    <t>Ústřední vytápění - armatury</t>
  </si>
  <si>
    <t>734292714</t>
  </si>
  <si>
    <t>Ostatní armatury kulové kohouty PN 42 do 185°C přímé vnitřní závit G 3/4</t>
  </si>
  <si>
    <t>734292715</t>
  </si>
  <si>
    <t>Ostatní armatury kulové kohouty PN 42 do 185°C přímé vnitřní závit G 1</t>
  </si>
  <si>
    <t>734292717</t>
  </si>
  <si>
    <t>Ostatní armatury kulové kohouty PN 42 do 185°C přímé vnitřní závit G 1 1/2</t>
  </si>
  <si>
    <t>734209114</t>
  </si>
  <si>
    <t>Montáž závitových armatur se 2 závity G 3/4 (DN 20)</t>
  </si>
  <si>
    <t>5511414R1</t>
  </si>
  <si>
    <t>kohout kulový s filtrem G 3/4”( DN20)</t>
  </si>
  <si>
    <t>734209115</t>
  </si>
  <si>
    <t>Montáž závitových armatur se 2 závity G 1 (DN 25)</t>
  </si>
  <si>
    <t>5511414R2</t>
  </si>
  <si>
    <t>kohout kulový s filtrem G 1”( DN25)</t>
  </si>
  <si>
    <t>734242413</t>
  </si>
  <si>
    <t>Ventily zpětné závitové PN 16 do 110°C přímé G 3/4</t>
  </si>
  <si>
    <t>734242414</t>
  </si>
  <si>
    <t>Ventily zpětné závitové PN 16 do 110°C přímé G 1</t>
  </si>
  <si>
    <t>734292772</t>
  </si>
  <si>
    <t>Ostatní armatury kulové kohouty PN 42 do 185°C plnoprůtokové vnitřní závit G 1/2</t>
  </si>
  <si>
    <t>732330104</t>
  </si>
  <si>
    <t>Nádoby expanzní tlakové pro solární, topné a chladicí soustavy s membránou bez pojistného ventilu se závitovým připojením PN 0,8 o objemu 25 l</t>
  </si>
  <si>
    <t>732421406</t>
  </si>
  <si>
    <t>Čerpadla teplovodní závitová mokroběžná oběhová pro teplovodní vytápění (elektronicky řízená) PN 10, do 110°C DN přípojky/dopravní výška H (m) - čerpací výkon Q (m3/h) DN 25 / do 4,0 m / 5,7 m3/h</t>
  </si>
  <si>
    <t>734295022</t>
  </si>
  <si>
    <t>Směšovací armatury otopných a chladících systémů ventily závitové PN 10 T= 120°C třícestné se servomotorem G 1</t>
  </si>
  <si>
    <t>R4</t>
  </si>
  <si>
    <t>Kompaktní rozdělovač/sběrač ( 2 okruhy)</t>
  </si>
  <si>
    <t>734412111R</t>
  </si>
  <si>
    <t>Teploměry technické kompaktní měřiče tepla jmenovitý průtok Qn (m3/h) 0,6 1/2" s dálkovým odečtem</t>
  </si>
  <si>
    <t>734412112R</t>
  </si>
  <si>
    <t>Teploměry technické kompaktní měřiče tepla jmenovitý průtok Qn (m3/h) 1,5 1/2" s dálkovým odečtem</t>
  </si>
  <si>
    <t>734261402</t>
  </si>
  <si>
    <t>Šroubení připojovací armatury radiátorů VK PN 10 do 110°C, regulační uzavíratelné rohové G 1/2 x 18</t>
  </si>
  <si>
    <t>734221552</t>
  </si>
  <si>
    <t>Ventily regulační závitové termostatické, bez hlavice ovládání PN 16 do 110°C přímé dvouregulační G 1/2</t>
  </si>
  <si>
    <t>734221545</t>
  </si>
  <si>
    <t>Ventily regulační závitové termostatické, bez hlavice ovládání PN 16 do 110°C přímé jednoregulační G 1/2</t>
  </si>
  <si>
    <t>73422914R</t>
  </si>
  <si>
    <t>Ventily regulační závitové montáž ventilů</t>
  </si>
  <si>
    <t>55129227</t>
  </si>
  <si>
    <t>armatura připojovací radiátorová HM s termostatickou hlavicí pro dvoutrubkovou soustavu přímá 1/2"x3/4E</t>
  </si>
  <si>
    <t>998734102</t>
  </si>
  <si>
    <t>Přesun hmot pro armatury stanovený z hmotnosti přesunovaného materiálu vodorovná dopravní vzdálenost do 50 m v objektech výšky přes 6 do 12 m</t>
  </si>
  <si>
    <t>735</t>
  </si>
  <si>
    <t>Ústřední vytápění - otopná tělesa</t>
  </si>
  <si>
    <t>735152271</t>
  </si>
  <si>
    <t>Otopná tělesa panelová VK jednodesková PN 1,0 MPa, T do 110°C s jednou přídavnou přestupní plochou výšky tělesa 600 mm stavební délky / výkonu 400 mm / 401 W</t>
  </si>
  <si>
    <t>735152471</t>
  </si>
  <si>
    <t>Otopná tělesa panelová VK dvoudesková PN 1,0 MPa, T do 110°C s jednou přídavnou přestupní plochou výšky tělesa 600 mm stavební délky / výkonu 400 mm / 515 W</t>
  </si>
  <si>
    <t>735152472</t>
  </si>
  <si>
    <t>Otopná tělesa panelová VK dvoudesková PN 1,0 MPa, T do 110°C s jednou přídavnou přestupní plochou výšky tělesa 600 mm stavební délky / výkonu 500 mm / 644 W</t>
  </si>
  <si>
    <t>735152473</t>
  </si>
  <si>
    <t>Otopná tělesa panelová VK dvoudesková PN 1,0 MPa, T do 110°C s jednou přídavnou přestupní plochou výšky tělesa 600 mm stavební délky / výkonu 600 mm / 773 W</t>
  </si>
  <si>
    <t>735152474</t>
  </si>
  <si>
    <t>Otopná tělesa panelová VK dvoudesková PN 1,0 MPa, T do 110°C s jednou přídavnou přestupní plochou výšky tělesa 600 mm stavební délky / výkonu 700 mm / 902 W</t>
  </si>
  <si>
    <t>735152475</t>
  </si>
  <si>
    <t>Otopná tělesa panelová VK dvoudesková PN 1,0 MPa, T do 110°C s jednou přídavnou přestupní plochou výšky tělesa 600 mm stavební délky / výkonu 800 mm / 1030 W</t>
  </si>
  <si>
    <t>735152678</t>
  </si>
  <si>
    <t>Otopná tělesa panelová VK třídesková PN 1,0 MPa, T do 110°C se třemi přídavnými přestupními plochami výšky tělesa 600 mm stavební délky / výkonu 1100 mm / 2647 W</t>
  </si>
  <si>
    <t>735152695</t>
  </si>
  <si>
    <t>Otopná tělesa panelová VK třídesková PN 1,0 MPa, T do 110°C se třemi přídavnými přestupními plochami výšky tělesa 900 mm stavební délky / výkonu 800 mm / 2662 W</t>
  </si>
  <si>
    <t>735164511</t>
  </si>
  <si>
    <t>Otopná tělesa trubková montáž těles na stěnu výšky tělesa do 1500 mm</t>
  </si>
  <si>
    <t>54153018</t>
  </si>
  <si>
    <t>těleso trubkové přímotopné 1220x600mm 300W</t>
  </si>
  <si>
    <t>998735102</t>
  </si>
  <si>
    <t>Přesun hmot pro otopná tělesa stanovený z hmotnosti přesunovaného materiálu vodorovná dopravní vzdálenost do 50 m v objektech výšky přes 6 do 12 m</t>
  </si>
  <si>
    <t>SO 86-71-86.09 - D.2.2.1 - VZT</t>
  </si>
  <si>
    <t>751 - Vzduchotechnika</t>
  </si>
  <si>
    <t xml:space="preserve">    D1 - Zařízení č. 01 – odvod vzduchu z pístnosti 0P10 - NZEE </t>
  </si>
  <si>
    <t xml:space="preserve">    D2 - Zařízení č. 02 – větrání čekárny a soc. zařízení – 1.NP. </t>
  </si>
  <si>
    <t xml:space="preserve">    D3 - Zařízení č. 03 – odvod vzduchu z WC a soc. zařízení – 2.NP. </t>
  </si>
  <si>
    <t xml:space="preserve">    D4 - Zařízení č. 4 - chlazení technologické místnosti 1P02 a 1P04</t>
  </si>
  <si>
    <t xml:space="preserve">    D5 - Zařízení č. 5 - chlazení technologické místnosti 0P02</t>
  </si>
  <si>
    <t xml:space="preserve">    D6 - Zařízení č. 6 - chlazení technologické místnosti 0P01</t>
  </si>
  <si>
    <t xml:space="preserve">    D7 - Zařízení č. 7 - chlazení technologické místnosti 0P04</t>
  </si>
  <si>
    <t xml:space="preserve">    D8 - Demontáž stávajících jednotek</t>
  </si>
  <si>
    <t xml:space="preserve">    D9 - Doplňkové náklady</t>
  </si>
  <si>
    <t>751</t>
  </si>
  <si>
    <t>Vzduchotechnika</t>
  </si>
  <si>
    <t>751581334</t>
  </si>
  <si>
    <t>Protipožární ochrana vzduchotechnického potrubí prostup čtyřhranného potrubí stropem, průřezu potrubí přes 0,07 do 0,13 m2</t>
  </si>
  <si>
    <t>751581352</t>
  </si>
  <si>
    <t>Protipožární ochrana vzduchotechnického potrubí prostup kruhového potrubí stěnou, průměru potrubí přes 100 do 200 mm</t>
  </si>
  <si>
    <t>751581356</t>
  </si>
  <si>
    <t>Protipožární ochrana vzduchotechnického potrubí prostup kruhového potrubí stropem, průměru potrubí přes 100 do 200 mm</t>
  </si>
  <si>
    <t>998751101</t>
  </si>
  <si>
    <t>Přesun hmot pro vzduchotechniku stanovený z hmotnosti přesunovaného materiálu vodorovná dopravní vzdálenost do 100 m v objektech výšky do 12 m</t>
  </si>
  <si>
    <t>D1</t>
  </si>
  <si>
    <t xml:space="preserve">Zařízení č. 01 – odvod vzduchu z pístnosti 0P10 - NZEE </t>
  </si>
  <si>
    <t>Potrubí z pozinkovaného plechu tř. 1 včetně tvarovek - 90%</t>
  </si>
  <si>
    <t>751344123</t>
  </si>
  <si>
    <t>Montáž tlumičů hluku pro čtyřhranné potrubí, průřezu přes 0,300 do 0,450 m2</t>
  </si>
  <si>
    <t>42976035</t>
  </si>
  <si>
    <t>tlumič hluku čtyřhranný Pz 800x500x1000mm</t>
  </si>
  <si>
    <t>751398052</t>
  </si>
  <si>
    <t>Montáž ostatních zařízení protidešťové žaluzie nebo žaluziové klapky na čtyřhranné potrubí, průřezu přes 0,150 do 0,300 m2</t>
  </si>
  <si>
    <t>42972921</t>
  </si>
  <si>
    <t>žaluzie protidešťová s pevnými lamelami, pozink, pro potrubí 500x500mm</t>
  </si>
  <si>
    <t>751398053</t>
  </si>
  <si>
    <t>Montáž ostatních zařízení protidešťové žaluzie nebo žaluziové klapky na čtyřhranné potrubí, průřezu přes 0,300 do 0,450 m2</t>
  </si>
  <si>
    <t>4297292R</t>
  </si>
  <si>
    <t>žaluzie protidešťová s pevnými lamelami, pozink, pro potrubí 800x500mm</t>
  </si>
  <si>
    <t>Mříž krycí 500x500</t>
  </si>
  <si>
    <t>D2</t>
  </si>
  <si>
    <t xml:space="preserve">Zařízení č. 02 – větrání čekárny a soc. zařízení – 1.NP. </t>
  </si>
  <si>
    <t>Rekuperační jednotka s křžovým rekuperátorem, EC motory o výkonu 235 m3/h, 150 Pa, 230 V</t>
  </si>
  <si>
    <t>751344112</t>
  </si>
  <si>
    <t>Montáž tlumičů hluku pro kruhové potrubí, průměru přes 100 do 200 mm</t>
  </si>
  <si>
    <t>42976004</t>
  </si>
  <si>
    <t>tlumič hluku kruhový Pz, D 160mm, l=1000mm</t>
  </si>
  <si>
    <t>751398041</t>
  </si>
  <si>
    <t>Montáž ostatních zařízení protidešťové žaluzie nebo žaluziové klapky na kruhové potrubí, průměru do 300 mm</t>
  </si>
  <si>
    <t>42971005</t>
  </si>
  <si>
    <t>klapka kruhová uzavírací Pz D 160mm</t>
  </si>
  <si>
    <t>751514679</t>
  </si>
  <si>
    <t>Montáž škrtící klapky nebo zpětné klapky do plechového potrubí kruhové bez příruby, průměru přes 100 do 200 mm</t>
  </si>
  <si>
    <t>42981004</t>
  </si>
  <si>
    <t>klapka kruhová regulační Pz D 160mm</t>
  </si>
  <si>
    <t>751514776</t>
  </si>
  <si>
    <t>Montáž protidešťové stříšky nebo výfukové hlavice do plechového potrubí kruhové bez příruby, průměru přes 100 do 200 mm</t>
  </si>
  <si>
    <t>42972005</t>
  </si>
  <si>
    <t>výfukový kus přímý Pz 0° D 160mm</t>
  </si>
  <si>
    <t>751322012</t>
  </si>
  <si>
    <t>Montáž talířových ventilů, anemostatů, dýz talířového ventilu, průměru přes 100 do 200 mm</t>
  </si>
  <si>
    <t>42972202</t>
  </si>
  <si>
    <t>ventil talířový pro přívod a odvod vzduchu plastový D 125mm</t>
  </si>
  <si>
    <t>751322011</t>
  </si>
  <si>
    <t>Montáž talířových ventilů, anemostatů, dýz talířového ventilu, průměru do 100 mm</t>
  </si>
  <si>
    <t>42972201</t>
  </si>
  <si>
    <t>ventil talířový pro přívod a odvod vzduchu plastový D 100mm</t>
  </si>
  <si>
    <t>751510041</t>
  </si>
  <si>
    <t>Vzduchotechnické potrubí z pozinkovaného plechu kruhové, trouba spirálně vinutá bez příruby, průměru do 100 mm</t>
  </si>
  <si>
    <t>751510042</t>
  </si>
  <si>
    <t>Vzduchotechnické potrubí z pozinkovaného plechu kruhové, trouba spirálně vinutá bez příruby, průměru přes 100 do 200 mm</t>
  </si>
  <si>
    <t>8 " potrubí 125</t>
  </si>
  <si>
    <t>17 " potrubí 160</t>
  </si>
  <si>
    <t>751398022</t>
  </si>
  <si>
    <t>Montáž ostatních zařízení větrací mřížky stěnové, průřezu přes 0,04 do 0,100 m2</t>
  </si>
  <si>
    <t>4297210R</t>
  </si>
  <si>
    <t>mřížka větrací do dřeva kovová 80x550mm</t>
  </si>
  <si>
    <t>751398021</t>
  </si>
  <si>
    <t>Montáž ostatních zařízení větrací mřížky stěnové, průřezu do 0,040 m2</t>
  </si>
  <si>
    <t>4297230R</t>
  </si>
  <si>
    <t>mřížka stěnová otevřená jednořadá kovová úhel lamel 0° 200x100mm</t>
  </si>
  <si>
    <t>Podříznutí dveří</t>
  </si>
  <si>
    <t>D3</t>
  </si>
  <si>
    <t xml:space="preserve">Zařízení č. 03 – odvod vzduchu z WC a soc. zařízení – 2.NP. </t>
  </si>
  <si>
    <t>Nástěnný radiální ventilátor v tichém provedení 180 m3/h, 100 Pa, 230 V s doběhem 2 - 8 min.</t>
  </si>
  <si>
    <t>751514775</t>
  </si>
  <si>
    <t>Montáž protidešťové stříšky nebo výfukové hlavice do plechového potrubí kruhové bez příruby, průměru do 100 mm</t>
  </si>
  <si>
    <t>42974002</t>
  </si>
  <si>
    <t>stříška protidešťová s lemem Pz D 100mm</t>
  </si>
  <si>
    <t>751510041.1</t>
  </si>
  <si>
    <t>751398032</t>
  </si>
  <si>
    <t>Montáž ostatních zařízení ventilační mřížky do dveří nebo desek, průřezu přes 0,04 do 0,100 m2</t>
  </si>
  <si>
    <t>42972126</t>
  </si>
  <si>
    <t>mřížka větrací do dřeva kovová 150x600mm</t>
  </si>
  <si>
    <t>D4</t>
  </si>
  <si>
    <t>Zařízení č. 4 - chlazení technologické místnosti 1P02 a 1P04</t>
  </si>
  <si>
    <t>Chladící Multisplitová jednotka, max. chladící výkon 12,5 kW - venkovní kondenzační jednotka, tepelné čerpadlo s inverterovým řízením, chladivo R32 (230 V, 3,6 kW) + 2x vnirřní nástěnná jednotka</t>
  </si>
  <si>
    <t>Modul pro komunikaci</t>
  </si>
  <si>
    <t>Kabelový ovladač</t>
  </si>
  <si>
    <t>751791123</t>
  </si>
  <si>
    <t>Montáž napojovacího potrubí měděného předizolované dvojice, D mm (") 10-16 (3/8"-5/8")</t>
  </si>
  <si>
    <t>42981915</t>
  </si>
  <si>
    <t>trubka dvojitě předizolovaná Cu 3/8" -5/8" (10-16 mm), stěna tl 0,8/1,0mm, izolace 9 mm</t>
  </si>
  <si>
    <t>751791173</t>
  </si>
  <si>
    <t>Montáž napojovacího potrubí měděného zakončení včetně nasazení matice a montáže na ventil pro potrubí, D x tl. stěny 10 x 1</t>
  </si>
  <si>
    <t>19761086</t>
  </si>
  <si>
    <t>matice závitová šestihranná pro měděné potrubí VZT, mosaz, D 3/8"</t>
  </si>
  <si>
    <t>751791175</t>
  </si>
  <si>
    <t>Montáž napojovacího potrubí měděného zakončení včetně nasazení matice a montáže na ventil pro potrubí, D x tl. stěny 16 x 1</t>
  </si>
  <si>
    <t>19761088</t>
  </si>
  <si>
    <t>matice závitová šestihranná pro měděné potrubí VZT, mosaz, D 5/8"</t>
  </si>
  <si>
    <t>Uvedení do provozu, doplnění chladiva, revize a ostatní potřebné úkony nutné k uvedení kondenzační jednotky do provozu</t>
  </si>
  <si>
    <t>D5</t>
  </si>
  <si>
    <t>Zařízení č. 5 - chlazení technologické místnosti 0P02</t>
  </si>
  <si>
    <t>Chladící Splitová jednotka, max. chladící výkon 5,0 kW - venkovní kondenzační jednotka, tepelné čerpadlo s inverterovým řízením, chladivo R32 (230 V, 1,66 kW) + vnirřní nástěnná jednotka</t>
  </si>
  <si>
    <t>751791122</t>
  </si>
  <si>
    <t>Montáž napojovacího potrubí měděného předizolované dvojice, D mm (") 6-12 (1/4"-1/2")</t>
  </si>
  <si>
    <t>42981914</t>
  </si>
  <si>
    <t>trubka dvojitě předizolovaná Cu 1/4" -1/2" (6-12 mm), stěna tl 0,8/0,8mm, izolace 9 mm</t>
  </si>
  <si>
    <t>751791171</t>
  </si>
  <si>
    <t>Montáž napojovacího potrubí měděného zakončení včetně nasazení matice a montáže na ventil pro potrubí, D x tl. stěny 6 x 1</t>
  </si>
  <si>
    <t>19761085</t>
  </si>
  <si>
    <t>matice závitová šestihranná pro měděné potrubí VZT, mosaz, D 1/4"</t>
  </si>
  <si>
    <t>751791174</t>
  </si>
  <si>
    <t>Montáž napojovacího potrubí měděného zakončení včetně nasazení matice a montáže na ventil pro potrubí, D x tl. stěny 12 x 1</t>
  </si>
  <si>
    <t>19761087</t>
  </si>
  <si>
    <t>matice závitová šestihranná pro měděné potrubí VZT, mosaz, D 1/2"</t>
  </si>
  <si>
    <t>Zařízení č. 6 - chlazení technologické místnosti 0P01</t>
  </si>
  <si>
    <t>Chladící Splitová jednotka, max. chladící výkon 3,6 kW - venkovní kondenzační jednotka, tepelné čerpadlo s inverterovým řízením, chladivo R32 (230 V, 1,13 kW) + vnirřní nástěnná jednotka</t>
  </si>
  <si>
    <t>R16</t>
  </si>
  <si>
    <t>751791122.1</t>
  </si>
  <si>
    <t>751791171.1</t>
  </si>
  <si>
    <t>19761085.1</t>
  </si>
  <si>
    <t>751791174.1</t>
  </si>
  <si>
    <t>19761087.1</t>
  </si>
  <si>
    <t>R17</t>
  </si>
  <si>
    <t>D7</t>
  </si>
  <si>
    <t>Zařízení č. 7 - chlazení technologické místnosti 0P04</t>
  </si>
  <si>
    <t>R18</t>
  </si>
  <si>
    <t>751791122.2</t>
  </si>
  <si>
    <t>751791171.2</t>
  </si>
  <si>
    <t>19761085.2</t>
  </si>
  <si>
    <t>751791174.2</t>
  </si>
  <si>
    <t>19761087.2</t>
  </si>
  <si>
    <t>D8</t>
  </si>
  <si>
    <t>Demontáž stávajících jednotek</t>
  </si>
  <si>
    <t>R19</t>
  </si>
  <si>
    <t>Odsátí chladiva, demontáž a ostatní potřebné úkony nutné ke zrušení zařízení</t>
  </si>
  <si>
    <t>D9</t>
  </si>
  <si>
    <t>Doplňkové náklady</t>
  </si>
  <si>
    <t>R20</t>
  </si>
  <si>
    <t>Montážní, těsnící a spojovací materiál</t>
  </si>
  <si>
    <t>R21</t>
  </si>
  <si>
    <t>Vyzkoušení</t>
  </si>
  <si>
    <t>R22</t>
  </si>
  <si>
    <t>Zaregulování VZT</t>
  </si>
  <si>
    <t>R33</t>
  </si>
  <si>
    <t>Zaškolení obsluhy</t>
  </si>
  <si>
    <t>R34</t>
  </si>
  <si>
    <t>Jeřáb</t>
  </si>
  <si>
    <t>R35</t>
  </si>
  <si>
    <t>Předávací dokumentace (protokoly, atesty, prohlášení o shodě)</t>
  </si>
  <si>
    <t>R36</t>
  </si>
  <si>
    <t>Dokumentace skutečného provedení stavby</t>
  </si>
  <si>
    <t>R38</t>
  </si>
  <si>
    <t>Doprava materiálu a techniků</t>
  </si>
  <si>
    <t>SO 86-77-01 - D.2.2.4 - Orientační systém</t>
  </si>
  <si>
    <t xml:space="preserve">    787 - Dokončovací práce - zasklívání</t>
  </si>
  <si>
    <t>M - Práce a dodávky M</t>
  </si>
  <si>
    <t xml:space="preserve">    22-M - Montáže technologických zařízení pro dopravní stavby</t>
  </si>
  <si>
    <t>926931312</t>
  </si>
  <si>
    <t>Osazení staniční tabule na zdi</t>
  </si>
  <si>
    <t>9R01</t>
  </si>
  <si>
    <t>T1 - NÁZEV ŽEL. STANIC</t>
  </si>
  <si>
    <t>9R02</t>
  </si>
  <si>
    <t>T2 - NÁZEV ŽEL. STANIC</t>
  </si>
  <si>
    <t>Poznámka k položce:_x000d_
Poznámka k položce: Poznámka k položce: Tabule nebyla stchválna Odborem pamatkové peče města Plzeň</t>
  </si>
  <si>
    <t>9R03</t>
  </si>
  <si>
    <t>T3 - "ZÁKAZ KOUŘENÍ"</t>
  </si>
  <si>
    <t>9R04</t>
  </si>
  <si>
    <t>T4 - SMĚROVÁ TABULE</t>
  </si>
  <si>
    <t>926931313</t>
  </si>
  <si>
    <t>Osazení staniční tabule na sloupku veřejného osvětlení nebo trolejového vedení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</si>
  <si>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</si>
  <si>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</si>
  <si>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787</t>
  </si>
  <si>
    <t>Dokončovací práce - zasklívání</t>
  </si>
  <si>
    <t>787911115</t>
  </si>
  <si>
    <t>Zasklívání – ostatní práce montáž fólie na sklo neprůhledné</t>
  </si>
  <si>
    <t>Poznámka k položce:_x000d_
Poznámka k položce: Poznámka k položce: Nálepky orientačního systému N1-9</t>
  </si>
  <si>
    <t>N1</t>
  </si>
  <si>
    <t>0,1*0,1*1</t>
  </si>
  <si>
    <t>N2</t>
  </si>
  <si>
    <t>N3</t>
  </si>
  <si>
    <t>N4</t>
  </si>
  <si>
    <t>N5</t>
  </si>
  <si>
    <t>1,45*0,24*1</t>
  </si>
  <si>
    <t>N6</t>
  </si>
  <si>
    <t>0,24*0,24*1</t>
  </si>
  <si>
    <t>N7</t>
  </si>
  <si>
    <t>0,21*0,1485*1</t>
  </si>
  <si>
    <t>N8</t>
  </si>
  <si>
    <t>1,45*0,24*2</t>
  </si>
  <si>
    <t>N9</t>
  </si>
  <si>
    <t>0,24*0,24*2+0,64*0,24</t>
  </si>
  <si>
    <t>634790R05</t>
  </si>
  <si>
    <t>Nálepka na sklo - orientační</t>
  </si>
  <si>
    <t>Práce a dodávky M</t>
  </si>
  <si>
    <t>22-M</t>
  </si>
  <si>
    <t>Montáže technologických zařízení pro dopravní stavby</t>
  </si>
  <si>
    <t>220860063</t>
  </si>
  <si>
    <t>Montáž dálkově ovládané zvukové signalizace PZS pro nevidomé včetně montáže akustické signalizace pro 2 výstražníky, montáže přijímače s připojením, přezkoušení zařízení na 1 ks</t>
  </si>
  <si>
    <t>22R01</t>
  </si>
  <si>
    <t>INFORMAČNÍ PRVEK, HLASOVÝ MODUL PRO NEVIDOMÉ</t>
  </si>
  <si>
    <t>220870R04</t>
  </si>
  <si>
    <t>Montáž označovacího štítku včetně rozměření a vyznačení místa montáže, vyvrtání a začištění otvoru, montáže štítku na dveře</t>
  </si>
  <si>
    <t>22R02</t>
  </si>
  <si>
    <t>Hmatný štítek - Tabulka s braillovým a prizmatickým písmem</t>
  </si>
  <si>
    <t>SO 86-78-86 - D.2.2.5 - Odstranění přístavby</t>
  </si>
  <si>
    <t>981011715</t>
  </si>
  <si>
    <t>Demolice budov postupným rozebíráním z monolitického nebo montovaného železobetonu včetně výplňového zdiva, s podílem konstrukcí přes 25 do 30 %</t>
  </si>
  <si>
    <t>998001123</t>
  </si>
  <si>
    <t>Přesun hmot pro demolice objektů výšky do 21 m</t>
  </si>
  <si>
    <t>767996801</t>
  </si>
  <si>
    <t>Demontáž ostatních zámečnických konstrukcí rozebráním o hmotnosti jednotlivých dílů do 50 kg</t>
  </si>
  <si>
    <t>Poznámka k položce:_x000d_
Poznámka k položce: Demontáž stožáru pro další využití</t>
  </si>
  <si>
    <t>767996803</t>
  </si>
  <si>
    <t>Demontáž ostatních zámečnických konstrukcí rozebráním o hmotnosti jednotlivých dílů přes 100 do 250 kg</t>
  </si>
  <si>
    <t>998767101</t>
  </si>
  <si>
    <t>Přesun hmot pro zámečnické konstrukce stanovený z hmotnosti přesunovaného materiálu vodorovná dopravní vzdálenost do 50 m v objektech výšky do 6 m</t>
  </si>
  <si>
    <t>1440641586</t>
  </si>
  <si>
    <t>SO 86-79-01 - D.2.2.6 - Přístřešky a stojany na kola</t>
  </si>
  <si>
    <t>131113101</t>
  </si>
  <si>
    <t>Hloubení jam ručně zapažených i nezapažených s urovnáním dna do předepsaného profilu a spádu v hornině třídy těžitelnosti I skupiny 1 a 2 soudržných</t>
  </si>
  <si>
    <t>CS ÚRS 2021 02</t>
  </si>
  <si>
    <t>2*6,7*2,55*0,15+2*0,4*0,4*0,8*6</t>
  </si>
  <si>
    <t>273321311</t>
  </si>
  <si>
    <t>Základy z betonu železového (bez výztuže) desky z betonu bez zvláštních nároků na prostředí tř. C 16/20</t>
  </si>
  <si>
    <t>2*6,7*2,55*0,15</t>
  </si>
  <si>
    <t>2*2,55*6,7*0,005367</t>
  </si>
  <si>
    <t>275313611</t>
  </si>
  <si>
    <t>Základy z betonu prostého patky a bloky z betonu kamenem neprokládaného tř. C 16/20</t>
  </si>
  <si>
    <t>2*0,4*0,4*0,8*6</t>
  </si>
  <si>
    <t>337173110</t>
  </si>
  <si>
    <t>Montáž ocelové konstrukce skeletu budov počtu podlaží 1 až 2</t>
  </si>
  <si>
    <t>TRHR 140/60/3</t>
  </si>
  <si>
    <t>(2,5*3+6,04)*0,00914*2</t>
  </si>
  <si>
    <t>TRHR 100/60/3</t>
  </si>
  <si>
    <t>(2,78*2+6,04)*0,00707*2</t>
  </si>
  <si>
    <t>P10</t>
  </si>
  <si>
    <t>0,21*0,175*6*0,06*2</t>
  </si>
  <si>
    <t>M14</t>
  </si>
  <si>
    <t>4*6*2*0,2*0,00098</t>
  </si>
  <si>
    <t>31197005R</t>
  </si>
  <si>
    <t>DIN 975 Zn M14x1000 8.8 závitová tyč pevnostní</t>
  </si>
  <si>
    <t>0,2*4*6*2*0,00098</t>
  </si>
  <si>
    <t>13611228</t>
  </si>
  <si>
    <t>plech ocelový hladký jakost S235JR tl 10mm tabule</t>
  </si>
  <si>
    <t>14550192</t>
  </si>
  <si>
    <t>profil ocelový svařovaný jakost S235 průřez obdelníkový 100x60x3mm</t>
  </si>
  <si>
    <t>14550196R</t>
  </si>
  <si>
    <t>profil ocelový obdélníkový svařovaný 140x60x3mm</t>
  </si>
  <si>
    <t>(6,25+3*2,38)*2*0,00914</t>
  </si>
  <si>
    <t>6,25*2*0,00707</t>
  </si>
  <si>
    <t>TRHR 60/40/3</t>
  </si>
  <si>
    <t>2,35*2*6*0,0038</t>
  </si>
  <si>
    <t>Poznámka k položce:_x000d_
Poznámka k položce: Hmotnost: 8,12 kg/m</t>
  </si>
  <si>
    <t>14550154</t>
  </si>
  <si>
    <t>profil ocelový svařovaný jakost S235 průřez obdelníkový 60x40x3mm</t>
  </si>
  <si>
    <t>767391207</t>
  </si>
  <si>
    <t>Montáž krytiny z tvarovaných plechů trapézových nebo vlnitých, uchycených šroubováním přes kaloty</t>
  </si>
  <si>
    <t>2,4*6,16</t>
  </si>
  <si>
    <t>15484113</t>
  </si>
  <si>
    <t>plech trapézový 40/160 Pz tl 1,00mm</t>
  </si>
  <si>
    <t>783301313</t>
  </si>
  <si>
    <t>Příprava podkladu zámečnických konstrukcí před provedením nátěru odmaštění odmašťovačem ředidlovým</t>
  </si>
  <si>
    <t>(2,5*3+6,04+6,25+3*2,38)*(0,14*2+0,06*2)*2</t>
  </si>
  <si>
    <t>(2,78*2+6,04+6,25)*(0,1*2+0,06*2)*2</t>
  </si>
  <si>
    <t>2,35*6*(0,06*0,04)*2</t>
  </si>
  <si>
    <t>783334201</t>
  </si>
  <si>
    <t>Základní antikorozní nátěr zámečnických konstrukcí jednonásobný epoxidový</t>
  </si>
  <si>
    <t>33,036*2</t>
  </si>
  <si>
    <t>783347101</t>
  </si>
  <si>
    <t>Krycí nátěr (email) zámečnických konstrukcí jednonásobný polyuretanový</t>
  </si>
  <si>
    <t>787714384</t>
  </si>
  <si>
    <t>Zasklívání výkladců deskami plochými plnými sklem plaveným s podtmelením na lišty, tl. tl. 12 mm, plochy přes 2,31 m2, délky do 3000 mm</t>
  </si>
  <si>
    <t>(2,46+1,88*2,99)*2*2</t>
  </si>
  <si>
    <t>787911111</t>
  </si>
  <si>
    <t>Zasklívání – ostatní práce montáž fólie na sklo bezpečnostní</t>
  </si>
  <si>
    <t>63479019</t>
  </si>
  <si>
    <t>fólie na sklo ochranné a bezpečnostní čirá 82%</t>
  </si>
  <si>
    <t>32,325*1,03 "Přepočtené koeficientem množství</t>
  </si>
  <si>
    <t>998787101</t>
  </si>
  <si>
    <t>Přesun hmot pro zasklívání stanovený z hmotnosti přesunovaného materiálu vodorovná dopravní vzdálenost do 50 m v objektech výšky do 6 m</t>
  </si>
  <si>
    <t>(2*6,7*2,55*0,15+2*0,4*0,4*0,8*6)*1,680</t>
  </si>
  <si>
    <t>SO 86-79-02 - D.2.2.6 - Stání pro popelnice</t>
  </si>
  <si>
    <t>271532212</t>
  </si>
  <si>
    <t>Podsyp pod základové konstrukce se zhutněním a urovnáním povrchu z kameniva hrubého, frakce 16 - 32 mm</t>
  </si>
  <si>
    <t>0,98*2,68*0,1</t>
  </si>
  <si>
    <t>3,033/1000*0,98*2,68</t>
  </si>
  <si>
    <t>762085103</t>
  </si>
  <si>
    <t>Montáž ocelových spojovacích prostředků (materiál ve specifikaci) kotevních želez příložek, patek, táhel</t>
  </si>
  <si>
    <t>4+3</t>
  </si>
  <si>
    <t>54825000</t>
  </si>
  <si>
    <t>kotevní patka tvaru U široká 100x100x4,0 16x250mm</t>
  </si>
  <si>
    <t>54825005</t>
  </si>
  <si>
    <t>kotevní patka tvaru U široká 60x60x4,0 16x250mm</t>
  </si>
  <si>
    <t>762123110</t>
  </si>
  <si>
    <t>Montáž konstrukce stěn a příček vázaných z fošen, hranolů, hranolků, průřezové plochy do 100 cm2</t>
  </si>
  <si>
    <t>7*1</t>
  </si>
  <si>
    <t>4*0,1*0,1+3*0,06*0,06</t>
  </si>
  <si>
    <t>762136114</t>
  </si>
  <si>
    <t>Montáž bednění stěn z hoblovaných latí s mezerami 40 až 60 mm</t>
  </si>
  <si>
    <t>2*1*0.925</t>
  </si>
  <si>
    <t>61198125</t>
  </si>
  <si>
    <t>terasový profil dřevěný tl 25mm modřín</t>
  </si>
  <si>
    <t>5*0,14*0,925</t>
  </si>
  <si>
    <t>762621120</t>
  </si>
  <si>
    <t>Osazení dveří tesařských jednokřídlových</t>
  </si>
  <si>
    <t>762621.R01</t>
  </si>
  <si>
    <t>Dveře k popelnicím 550/1000, nosná konstrukce smrkový hranol 60/60, obklad modřínová deska 140/25, zavěšeno pantech a uzamykatelné petlicí.</t>
  </si>
  <si>
    <t>762621.R02</t>
  </si>
  <si>
    <t>Dveře k popelnicím 650/1000, nosná konstrukce smrkový hranol 60/60, obklad modřínová deska 140/25, zavěšeno na pantech a uzamykatelné petlicí.</t>
  </si>
  <si>
    <t>998762101</t>
  </si>
  <si>
    <t>Přesun hmot pro konstrukce tesařské stanovený z hmotnosti přesunovaného materiálu vodorovná dopravní vzdálenost do 50 m v objektech výšky do 6 m</t>
  </si>
  <si>
    <t>Obklad</t>
  </si>
  <si>
    <t>2*0,925*5*(0,14*2+0,025*2)</t>
  </si>
  <si>
    <t>4*0,1*0,1*1+3*0,06*0,06*1</t>
  </si>
  <si>
    <t>Celkem</t>
  </si>
  <si>
    <t>SO 86-79-03 - D.2.2.6 - Itinerář budovy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</si>
  <si>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  Položky č. 1-7 dle seznamu sanitárního zařízení dodávku a montáž zajišťuje OŘ Ostrava.																	 </t>
  </si>
  <si>
    <t>725 - Zdravotechnika - zařizovací předměty</t>
  </si>
  <si>
    <t>789 - Povrchové úpravy ocelových konstrukcí a technologických zařízení</t>
  </si>
  <si>
    <t>R</t>
  </si>
  <si>
    <t>Stavební připravenost pro mobiliář z CN</t>
  </si>
  <si>
    <t>komplet</t>
  </si>
  <si>
    <t>-1078300617</t>
  </si>
  <si>
    <t>Poznámka k položce:_x000d_
Stavební připravenost - rozebrání povrchu, vyhloubení rýhy, betonáž a opětovná montáž povrchu pro mobiliář dle PD.</t>
  </si>
  <si>
    <t>69752001</t>
  </si>
  <si>
    <t>rohož vstupní provedení hliník standard 27 mm</t>
  </si>
  <si>
    <t>Poznámka k položce:_x000d_
Poznámka k položce: Rošt kabelovodu</t>
  </si>
  <si>
    <t>13010404</t>
  </si>
  <si>
    <t>úhelník ocelový rovnostranný jakost S235JR (11 375) 30x30x3mm</t>
  </si>
  <si>
    <t>767995111R</t>
  </si>
  <si>
    <t>-1776447505</t>
  </si>
  <si>
    <t>767R04</t>
  </si>
  <si>
    <t xml:space="preserve">Klip rám A2,hliníkový rám, antireflexní krycí fólie, rozměry  420 x 594 mmprovedení antivandal - ozn. 17 - specifikace viz. PD, část</t>
  </si>
  <si>
    <t>320469554</t>
  </si>
  <si>
    <t>767R05</t>
  </si>
  <si>
    <t>Klip rám A1,hliníkový rám, antireflexní krycí fólie, rozměry 594x841 mm, provedení antivandal - ozn. 18 - specifikace viz. PD, část</t>
  </si>
  <si>
    <t>-995344299</t>
  </si>
  <si>
    <t>725</t>
  </si>
  <si>
    <t>Zdravotechnika - zařizovací předměty</t>
  </si>
  <si>
    <t>725291631R07</t>
  </si>
  <si>
    <t>Doplňky zařízení koupelen a záchodů přebalovací pult závěsný sklopný plastový - ozn. 8 - specifikace viz. PD, část Vnitřní vybavení budov</t>
  </si>
  <si>
    <t>SOUBOR</t>
  </si>
  <si>
    <t>725291631R08</t>
  </si>
  <si>
    <t>Doplňky zařízení koupelen a záchodů nerezové madlo U pevné 60cm - ozn. 9 - specifikace viz. PD, část Vnitřní vybavení budov</t>
  </si>
  <si>
    <t>725291631R09</t>
  </si>
  <si>
    <t>Doplňky zařízení koupelen a záchodů nerezové madlo U sklopné 80cm - ozn.10 - specifikace viz. PD, část Vnitřní vybavení budov</t>
  </si>
  <si>
    <t>725291631R10</t>
  </si>
  <si>
    <t>Doplňky zařízení koupelen a záchodů nerezové madlo pevné 50cm - 11 - specifikace viz. PD, část Vnitřní vybavení budov</t>
  </si>
  <si>
    <t>781491R</t>
  </si>
  <si>
    <t>Montáž a dodávka pevného zrcadla antivandal - ozn. 12 - specifikace viz. PD, část Vnitřní vybavení budov</t>
  </si>
  <si>
    <t>-352449895</t>
  </si>
  <si>
    <t>725291631R15</t>
  </si>
  <si>
    <t>Doplňky zařízení koupelen a záchodů ovladač nouzového volání - ozn. 13 - specifikace viz. PD, část Vnitřní vybavení budov</t>
  </si>
  <si>
    <t>789</t>
  </si>
  <si>
    <t>Povrchové úpravy ocelových konstrukcí a technologických zařízení</t>
  </si>
  <si>
    <t>93610421R02</t>
  </si>
  <si>
    <t>Stavební a elektrická příprava pro instalaci mincovního automatu na otevírání dveří, nástěnný, nerezový, vč. přípravy pro čtečku karer a na platební terminál, provedení antivandal - ozn. 21 - specifikace viz. PD, část Vnitřní vybavení budov</t>
  </si>
  <si>
    <t>KUS</t>
  </si>
  <si>
    <t>Poznámka k položce:_x000d_
Dodávka mincovního automatu nebude součástí zakázky. Dodávku zajišťuje objednatel (nutná koordinace).</t>
  </si>
  <si>
    <t>ON - Ostatní náklady</t>
  </si>
  <si>
    <t>011254000R</t>
  </si>
  <si>
    <t>Zajištění bezpečnosti cestujících a drážní dopravy ( koridor z oplocení pro přístup na nástupiště, informační tabule, bezbariérový přístup, atd.)</t>
  </si>
  <si>
    <t>631047204</t>
  </si>
  <si>
    <t>Mezisoučet</t>
  </si>
  <si>
    <t>012203000R</t>
  </si>
  <si>
    <t>Geodetické práce při provádění stavby - polohopisné a výškopisné vytýčení stavby (přípojek)</t>
  </si>
  <si>
    <t>-930224412</t>
  </si>
  <si>
    <t>03210300R.1</t>
  </si>
  <si>
    <t>mobilní buňka pokladna ČD + zázemí zaměstnanců ČD po dobu výstavby, vybavení dle TZ ZOV str.10 (pronájem, doprava, montáž, napojení a odpojení na energie, vykládka a nakládka, demontáž, odvoz) VYBAVENÍ BUŇKY PŘED OBJEDNÁVKOU NUTNO SCHVÁLIT ČD ZAP</t>
  </si>
  <si>
    <t>měsíc</t>
  </si>
  <si>
    <t>-1051624756</t>
  </si>
  <si>
    <t>03210300R.2</t>
  </si>
  <si>
    <t>mobilní buňka čekárna po dobu výstavby ( pronájem, doprava, montáž, napojení a odpojení na energie, vykládka a nakládka, demontáž, odvoz)</t>
  </si>
  <si>
    <t>-341364311</t>
  </si>
  <si>
    <t>03210300R.3</t>
  </si>
  <si>
    <t>mobilní buňka po zázemí zaměstnanců SŽ - šatna, hygienické zázemí po dobu výstavby ( pronájem, doprava, montáž, napojení a odpojení na IS, vykládka a nakládka, demontáž, odvoz)</t>
  </si>
  <si>
    <t>1666741254</t>
  </si>
  <si>
    <t>03210300R.4</t>
  </si>
  <si>
    <t>mobilní buňka WC pro veřejnost ženy + muži po dobu výstavby ( pronájem, doprava, montáž, napojení a odpojední na IS, vykládka a nakládka, demontáž, odvoz) včetně servisní dodávky pitné vody a odvozu splašků</t>
  </si>
  <si>
    <t>-254986585</t>
  </si>
  <si>
    <t>03280300R</t>
  </si>
  <si>
    <t>Uvedení všech pozemků, konstrukcí a povrchů dotčených stavbou do původního stavu, včet. protokolárního zpětného předání jednotlivým vlastníkům.</t>
  </si>
  <si>
    <t>-916836406</t>
  </si>
  <si>
    <t>03290300R</t>
  </si>
  <si>
    <t>Vytýčení inženýrských sítí pro všechny objekty</t>
  </si>
  <si>
    <t>-1558943775</t>
  </si>
  <si>
    <t>04110300R</t>
  </si>
  <si>
    <t>Ostatní náklady bez rozlišení - obestavění řídícího pultu v dopravní kanceláři před prachem, zatečení a poškozením</t>
  </si>
  <si>
    <t>-511657451</t>
  </si>
  <si>
    <t>04140300R</t>
  </si>
  <si>
    <t>Zabezpečení ostatních konstrukcí a zařízení proti prachu a zatečení + dočasné ochranné zastřešení objektu proti zatečení.</t>
  </si>
  <si>
    <t>-590481019</t>
  </si>
  <si>
    <t>0910020R5</t>
  </si>
  <si>
    <t>Ostatní náklady související s objektem - Nájmy hrazené zhotovitelem stavby</t>
  </si>
  <si>
    <t>-570428624</t>
  </si>
  <si>
    <t xml:space="preserve">Poznámka k položce:_x000d_
Poznámka k položce: Stavebně - statický průzkum </t>
  </si>
  <si>
    <t>09170400R</t>
  </si>
  <si>
    <t>Náklady na údržbu - ochrana a čištění stávajících zpevněných ploch při provádění stavby</t>
  </si>
  <si>
    <t>697751446</t>
  </si>
  <si>
    <t>094103R9</t>
  </si>
  <si>
    <t>Průzkum ornitologa při výstavbě</t>
  </si>
  <si>
    <t>-1167760888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</si>
</sst>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10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styles" Target="styles.xml" /><Relationship Id="rId20" Type="http://schemas.openxmlformats.org/officeDocument/2006/relationships/theme" Target="theme/theme1.xml" /><Relationship Id="rId21" Type="http://schemas.openxmlformats.org/officeDocument/2006/relationships/calcChain" Target="calcChain.xml" /><Relationship Id="rId2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72" customHeight="1">
      <c r="B23" s="22"/>
      <c r="C23" s="23"/>
      <c r="D23" s="23"/>
      <c r="E23" s="37" t="s">
        <v>35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120092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Rekonstrukce VB ŽST Senice na Hané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16. 5. 2023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Správa železnic, státní organizace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SAGASTA s. r. 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ROUND(AG95+AG97+AG99+AG101+AG115,2)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ROUND(AS95+AS97+AS99+AS101+AS115,2)</f>
        <v>0</v>
      </c>
      <c r="AT94" s="115">
        <f>ROUND(SUM(AV94:AW94),2)</f>
        <v>0</v>
      </c>
      <c r="AU94" s="116">
        <f>ROUND(AU95+AU97+AU99+AU101+AU115,5)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ROUND(AZ95+AZ97+AZ99+AZ101+AZ115,2)</f>
        <v>0</v>
      </c>
      <c r="BA94" s="115">
        <f>ROUND(BA95+BA97+BA99+BA101+BA115,2)</f>
        <v>0</v>
      </c>
      <c r="BB94" s="115">
        <f>ROUND(BB95+BB97+BB99+BB101+BB115,2)</f>
        <v>0</v>
      </c>
      <c r="BC94" s="115">
        <f>ROUND(BC95+BC97+BC99+BC101+BC115,2)</f>
        <v>0</v>
      </c>
      <c r="BD94" s="117">
        <f>ROUND(BD95+BD97+BD99+BD101+BD115,2)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7"/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ROUND(AG96,2)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82</v>
      </c>
      <c r="AR95" s="127"/>
      <c r="AS95" s="128">
        <f>ROUND(AS96,2)</f>
        <v>0</v>
      </c>
      <c r="AT95" s="129">
        <f>ROUND(SUM(AV95:AW95),2)</f>
        <v>0</v>
      </c>
      <c r="AU95" s="130">
        <f>ROUND(AU96,5)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ROUND(AZ96,2)</f>
        <v>0</v>
      </c>
      <c r="BA95" s="129">
        <f>ROUND(BA96,2)</f>
        <v>0</v>
      </c>
      <c r="BB95" s="129">
        <f>ROUND(BB96,2)</f>
        <v>0</v>
      </c>
      <c r="BC95" s="129">
        <f>ROUND(BC96,2)</f>
        <v>0</v>
      </c>
      <c r="BD95" s="131">
        <f>ROUND(BD96,2)</f>
        <v>0</v>
      </c>
      <c r="BE95" s="7"/>
      <c r="BS95" s="132" t="s">
        <v>75</v>
      </c>
      <c r="BT95" s="132" t="s">
        <v>83</v>
      </c>
      <c r="BU95" s="132" t="s">
        <v>77</v>
      </c>
      <c r="BV95" s="132" t="s">
        <v>78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4" customFormat="1" ht="23.25" customHeight="1">
      <c r="A96" s="133" t="s">
        <v>86</v>
      </c>
      <c r="B96" s="71"/>
      <c r="C96" s="134"/>
      <c r="D96" s="134"/>
      <c r="E96" s="135" t="s">
        <v>87</v>
      </c>
      <c r="F96" s="135"/>
      <c r="G96" s="135"/>
      <c r="H96" s="135"/>
      <c r="I96" s="135"/>
      <c r="J96" s="134"/>
      <c r="K96" s="135" t="s">
        <v>81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'SO 90-90 - Likvidace odpa...'!J32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88</v>
      </c>
      <c r="AR96" s="73"/>
      <c r="AS96" s="138">
        <v>0</v>
      </c>
      <c r="AT96" s="139">
        <f>ROUND(SUM(AV96:AW96),2)</f>
        <v>0</v>
      </c>
      <c r="AU96" s="140">
        <f>'SO 90-90 - Likvidace odpa...'!P121</f>
        <v>0</v>
      </c>
      <c r="AV96" s="139">
        <f>'SO 90-90 - Likvidace odpa...'!J35</f>
        <v>0</v>
      </c>
      <c r="AW96" s="139">
        <f>'SO 90-90 - Likvidace odpa...'!J36</f>
        <v>0</v>
      </c>
      <c r="AX96" s="139">
        <f>'SO 90-90 - Likvidace odpa...'!J37</f>
        <v>0</v>
      </c>
      <c r="AY96" s="139">
        <f>'SO 90-90 - Likvidace odpa...'!J38</f>
        <v>0</v>
      </c>
      <c r="AZ96" s="139">
        <f>'SO 90-90 - Likvidace odpa...'!F35</f>
        <v>0</v>
      </c>
      <c r="BA96" s="139">
        <f>'SO 90-90 - Likvidace odpa...'!F36</f>
        <v>0</v>
      </c>
      <c r="BB96" s="139">
        <f>'SO 90-90 - Likvidace odpa...'!F37</f>
        <v>0</v>
      </c>
      <c r="BC96" s="139">
        <f>'SO 90-90 - Likvidace odpa...'!F38</f>
        <v>0</v>
      </c>
      <c r="BD96" s="141">
        <f>'SO 90-90 - Likvidace odpa...'!F39</f>
        <v>0</v>
      </c>
      <c r="BE96" s="4"/>
      <c r="BT96" s="142" t="s">
        <v>85</v>
      </c>
      <c r="BV96" s="142" t="s">
        <v>78</v>
      </c>
      <c r="BW96" s="142" t="s">
        <v>89</v>
      </c>
      <c r="BX96" s="142" t="s">
        <v>84</v>
      </c>
      <c r="CL96" s="142" t="s">
        <v>1</v>
      </c>
    </row>
    <row r="97" s="7" customFormat="1" ht="16.5" customHeight="1">
      <c r="A97" s="7"/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ROUND(AG98,2)</f>
        <v>0</v>
      </c>
      <c r="AH97" s="123"/>
      <c r="AI97" s="123"/>
      <c r="AJ97" s="123"/>
      <c r="AK97" s="123"/>
      <c r="AL97" s="123"/>
      <c r="AM97" s="123"/>
      <c r="AN97" s="125">
        <f>SUM(AG97,AT97)</f>
        <v>0</v>
      </c>
      <c r="AO97" s="123"/>
      <c r="AP97" s="123"/>
      <c r="AQ97" s="126" t="s">
        <v>82</v>
      </c>
      <c r="AR97" s="127"/>
      <c r="AS97" s="128">
        <f>ROUND(AS98,2)</f>
        <v>0</v>
      </c>
      <c r="AT97" s="129">
        <f>ROUND(SUM(AV97:AW97),2)</f>
        <v>0</v>
      </c>
      <c r="AU97" s="130">
        <f>ROUND(AU98,5)</f>
        <v>0</v>
      </c>
      <c r="AV97" s="129">
        <f>ROUND(AZ97*L29,2)</f>
        <v>0</v>
      </c>
      <c r="AW97" s="129">
        <f>ROUND(BA97*L30,2)</f>
        <v>0</v>
      </c>
      <c r="AX97" s="129">
        <f>ROUND(BB97*L29,2)</f>
        <v>0</v>
      </c>
      <c r="AY97" s="129">
        <f>ROUND(BC97*L30,2)</f>
        <v>0</v>
      </c>
      <c r="AZ97" s="129">
        <f>ROUND(AZ98,2)</f>
        <v>0</v>
      </c>
      <c r="BA97" s="129">
        <f>ROUND(BA98,2)</f>
        <v>0</v>
      </c>
      <c r="BB97" s="129">
        <f>ROUND(BB98,2)</f>
        <v>0</v>
      </c>
      <c r="BC97" s="129">
        <f>ROUND(BC98,2)</f>
        <v>0</v>
      </c>
      <c r="BD97" s="131">
        <f>ROUND(BD98,2)</f>
        <v>0</v>
      </c>
      <c r="BE97" s="7"/>
      <c r="BS97" s="132" t="s">
        <v>75</v>
      </c>
      <c r="BT97" s="132" t="s">
        <v>83</v>
      </c>
      <c r="BU97" s="132" t="s">
        <v>77</v>
      </c>
      <c r="BV97" s="132" t="s">
        <v>78</v>
      </c>
      <c r="BW97" s="132" t="s">
        <v>92</v>
      </c>
      <c r="BX97" s="132" t="s">
        <v>5</v>
      </c>
      <c r="CL97" s="132" t="s">
        <v>1</v>
      </c>
      <c r="CM97" s="132" t="s">
        <v>85</v>
      </c>
    </row>
    <row r="98" s="4" customFormat="1" ht="23.25" customHeight="1">
      <c r="A98" s="133" t="s">
        <v>86</v>
      </c>
      <c r="B98" s="71"/>
      <c r="C98" s="134"/>
      <c r="D98" s="134"/>
      <c r="E98" s="135" t="s">
        <v>93</v>
      </c>
      <c r="F98" s="135"/>
      <c r="G98" s="135"/>
      <c r="H98" s="135"/>
      <c r="I98" s="135"/>
      <c r="J98" s="134"/>
      <c r="K98" s="135" t="s">
        <v>91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'SO 98-98 - Všeobecný objekt'!J32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88</v>
      </c>
      <c r="AR98" s="73"/>
      <c r="AS98" s="138">
        <v>0</v>
      </c>
      <c r="AT98" s="139">
        <f>ROUND(SUM(AV98:AW98),2)</f>
        <v>0</v>
      </c>
      <c r="AU98" s="140">
        <f>'SO 98-98 - Všeobecný objekt'!P122</f>
        <v>0</v>
      </c>
      <c r="AV98" s="139">
        <f>'SO 98-98 - Všeobecný objekt'!J35</f>
        <v>0</v>
      </c>
      <c r="AW98" s="139">
        <f>'SO 98-98 - Všeobecný objekt'!J36</f>
        <v>0</v>
      </c>
      <c r="AX98" s="139">
        <f>'SO 98-98 - Všeobecný objekt'!J37</f>
        <v>0</v>
      </c>
      <c r="AY98" s="139">
        <f>'SO 98-98 - Všeobecný objekt'!J38</f>
        <v>0</v>
      </c>
      <c r="AZ98" s="139">
        <f>'SO 98-98 - Všeobecný objekt'!F35</f>
        <v>0</v>
      </c>
      <c r="BA98" s="139">
        <f>'SO 98-98 - Všeobecný objekt'!F36</f>
        <v>0</v>
      </c>
      <c r="BB98" s="139">
        <f>'SO 98-98 - Všeobecný objekt'!F37</f>
        <v>0</v>
      </c>
      <c r="BC98" s="139">
        <f>'SO 98-98 - Všeobecný objekt'!F38</f>
        <v>0</v>
      </c>
      <c r="BD98" s="141">
        <f>'SO 98-98 - Všeobecný objekt'!F39</f>
        <v>0</v>
      </c>
      <c r="BE98" s="4"/>
      <c r="BT98" s="142" t="s">
        <v>85</v>
      </c>
      <c r="BV98" s="142" t="s">
        <v>78</v>
      </c>
      <c r="BW98" s="142" t="s">
        <v>94</v>
      </c>
      <c r="BX98" s="142" t="s">
        <v>92</v>
      </c>
      <c r="CL98" s="142" t="s">
        <v>1</v>
      </c>
    </row>
    <row r="99" s="7" customFormat="1" ht="16.5" customHeight="1">
      <c r="A99" s="7"/>
      <c r="B99" s="120"/>
      <c r="C99" s="121"/>
      <c r="D99" s="122" t="s">
        <v>95</v>
      </c>
      <c r="E99" s="122"/>
      <c r="F99" s="122"/>
      <c r="G99" s="122"/>
      <c r="H99" s="122"/>
      <c r="I99" s="123"/>
      <c r="J99" s="122" t="s">
        <v>96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ROUND(AG100,2)</f>
        <v>0</v>
      </c>
      <c r="AH99" s="123"/>
      <c r="AI99" s="123"/>
      <c r="AJ99" s="123"/>
      <c r="AK99" s="123"/>
      <c r="AL99" s="123"/>
      <c r="AM99" s="123"/>
      <c r="AN99" s="125">
        <f>SUM(AG99,AT99)</f>
        <v>0</v>
      </c>
      <c r="AO99" s="123"/>
      <c r="AP99" s="123"/>
      <c r="AQ99" s="126" t="s">
        <v>82</v>
      </c>
      <c r="AR99" s="127"/>
      <c r="AS99" s="128">
        <f>ROUND(AS100,2)</f>
        <v>0</v>
      </c>
      <c r="AT99" s="129">
        <f>ROUND(SUM(AV99:AW99),2)</f>
        <v>0</v>
      </c>
      <c r="AU99" s="130">
        <f>ROUND(AU100,5)</f>
        <v>0</v>
      </c>
      <c r="AV99" s="129">
        <f>ROUND(AZ99*L29,2)</f>
        <v>0</v>
      </c>
      <c r="AW99" s="129">
        <f>ROUND(BA99*L30,2)</f>
        <v>0</v>
      </c>
      <c r="AX99" s="129">
        <f>ROUND(BB99*L29,2)</f>
        <v>0</v>
      </c>
      <c r="AY99" s="129">
        <f>ROUND(BC99*L30,2)</f>
        <v>0</v>
      </c>
      <c r="AZ99" s="129">
        <f>ROUND(AZ100,2)</f>
        <v>0</v>
      </c>
      <c r="BA99" s="129">
        <f>ROUND(BA100,2)</f>
        <v>0</v>
      </c>
      <c r="BB99" s="129">
        <f>ROUND(BB100,2)</f>
        <v>0</v>
      </c>
      <c r="BC99" s="129">
        <f>ROUND(BC100,2)</f>
        <v>0</v>
      </c>
      <c r="BD99" s="131">
        <f>ROUND(BD100,2)</f>
        <v>0</v>
      </c>
      <c r="BE99" s="7"/>
      <c r="BS99" s="132" t="s">
        <v>75</v>
      </c>
      <c r="BT99" s="132" t="s">
        <v>83</v>
      </c>
      <c r="BU99" s="132" t="s">
        <v>77</v>
      </c>
      <c r="BV99" s="132" t="s">
        <v>78</v>
      </c>
      <c r="BW99" s="132" t="s">
        <v>97</v>
      </c>
      <c r="BX99" s="132" t="s">
        <v>5</v>
      </c>
      <c r="CL99" s="132" t="s">
        <v>1</v>
      </c>
      <c r="CM99" s="132" t="s">
        <v>85</v>
      </c>
    </row>
    <row r="100" s="4" customFormat="1" ht="23.25" customHeight="1">
      <c r="A100" s="133" t="s">
        <v>86</v>
      </c>
      <c r="B100" s="71"/>
      <c r="C100" s="134"/>
      <c r="D100" s="134"/>
      <c r="E100" s="135" t="s">
        <v>98</v>
      </c>
      <c r="F100" s="135"/>
      <c r="G100" s="135"/>
      <c r="H100" s="135"/>
      <c r="I100" s="135"/>
      <c r="J100" s="134"/>
      <c r="K100" s="135" t="s">
        <v>99</v>
      </c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'SO-86-54-01 - D.2.1.8 -  ...'!J32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88</v>
      </c>
      <c r="AR100" s="73"/>
      <c r="AS100" s="138">
        <v>0</v>
      </c>
      <c r="AT100" s="139">
        <f>ROUND(SUM(AV100:AW100),2)</f>
        <v>0</v>
      </c>
      <c r="AU100" s="140">
        <f>'SO-86-54-01 - D.2.1.8 -  ...'!P126</f>
        <v>0</v>
      </c>
      <c r="AV100" s="139">
        <f>'SO-86-54-01 - D.2.1.8 -  ...'!J35</f>
        <v>0</v>
      </c>
      <c r="AW100" s="139">
        <f>'SO-86-54-01 - D.2.1.8 -  ...'!J36</f>
        <v>0</v>
      </c>
      <c r="AX100" s="139">
        <f>'SO-86-54-01 - D.2.1.8 -  ...'!J37</f>
        <v>0</v>
      </c>
      <c r="AY100" s="139">
        <f>'SO-86-54-01 - D.2.1.8 -  ...'!J38</f>
        <v>0</v>
      </c>
      <c r="AZ100" s="139">
        <f>'SO-86-54-01 - D.2.1.8 -  ...'!F35</f>
        <v>0</v>
      </c>
      <c r="BA100" s="139">
        <f>'SO-86-54-01 - D.2.1.8 -  ...'!F36</f>
        <v>0</v>
      </c>
      <c r="BB100" s="139">
        <f>'SO-86-54-01 - D.2.1.8 -  ...'!F37</f>
        <v>0</v>
      </c>
      <c r="BC100" s="139">
        <f>'SO-86-54-01 - D.2.1.8 -  ...'!F38</f>
        <v>0</v>
      </c>
      <c r="BD100" s="141">
        <f>'SO-86-54-01 - D.2.1.8 -  ...'!F39</f>
        <v>0</v>
      </c>
      <c r="BE100" s="4"/>
      <c r="BT100" s="142" t="s">
        <v>85</v>
      </c>
      <c r="BV100" s="142" t="s">
        <v>78</v>
      </c>
      <c r="BW100" s="142" t="s">
        <v>100</v>
      </c>
      <c r="BX100" s="142" t="s">
        <v>97</v>
      </c>
      <c r="CL100" s="142" t="s">
        <v>1</v>
      </c>
    </row>
    <row r="101" s="7" customFormat="1" ht="16.5" customHeight="1">
      <c r="A101" s="7"/>
      <c r="B101" s="120"/>
      <c r="C101" s="121"/>
      <c r="D101" s="122" t="s">
        <v>101</v>
      </c>
      <c r="E101" s="122"/>
      <c r="F101" s="122"/>
      <c r="G101" s="122"/>
      <c r="H101" s="122"/>
      <c r="I101" s="123"/>
      <c r="J101" s="122" t="s">
        <v>102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ROUND(SUM(AG102:AG114),2)</f>
        <v>0</v>
      </c>
      <c r="AH101" s="123"/>
      <c r="AI101" s="123"/>
      <c r="AJ101" s="123"/>
      <c r="AK101" s="123"/>
      <c r="AL101" s="123"/>
      <c r="AM101" s="123"/>
      <c r="AN101" s="125">
        <f>SUM(AG101,AT101)</f>
        <v>0</v>
      </c>
      <c r="AO101" s="123"/>
      <c r="AP101" s="123"/>
      <c r="AQ101" s="126" t="s">
        <v>82</v>
      </c>
      <c r="AR101" s="127"/>
      <c r="AS101" s="128">
        <f>ROUND(SUM(AS102:AS114),2)</f>
        <v>0</v>
      </c>
      <c r="AT101" s="129">
        <f>ROUND(SUM(AV101:AW101),2)</f>
        <v>0</v>
      </c>
      <c r="AU101" s="130">
        <f>ROUND(SUM(AU102:AU114),5)</f>
        <v>0</v>
      </c>
      <c r="AV101" s="129">
        <f>ROUND(AZ101*L29,2)</f>
        <v>0</v>
      </c>
      <c r="AW101" s="129">
        <f>ROUND(BA101*L30,2)</f>
        <v>0</v>
      </c>
      <c r="AX101" s="129">
        <f>ROUND(BB101*L29,2)</f>
        <v>0</v>
      </c>
      <c r="AY101" s="129">
        <f>ROUND(BC101*L30,2)</f>
        <v>0</v>
      </c>
      <c r="AZ101" s="129">
        <f>ROUND(SUM(AZ102:AZ114),2)</f>
        <v>0</v>
      </c>
      <c r="BA101" s="129">
        <f>ROUND(SUM(BA102:BA114),2)</f>
        <v>0</v>
      </c>
      <c r="BB101" s="129">
        <f>ROUND(SUM(BB102:BB114),2)</f>
        <v>0</v>
      </c>
      <c r="BC101" s="129">
        <f>ROUND(SUM(BC102:BC114),2)</f>
        <v>0</v>
      </c>
      <c r="BD101" s="131">
        <f>ROUND(SUM(BD102:BD114),2)</f>
        <v>0</v>
      </c>
      <c r="BE101" s="7"/>
      <c r="BS101" s="132" t="s">
        <v>75</v>
      </c>
      <c r="BT101" s="132" t="s">
        <v>83</v>
      </c>
      <c r="BU101" s="132" t="s">
        <v>77</v>
      </c>
      <c r="BV101" s="132" t="s">
        <v>78</v>
      </c>
      <c r="BW101" s="132" t="s">
        <v>103</v>
      </c>
      <c r="BX101" s="132" t="s">
        <v>5</v>
      </c>
      <c r="CL101" s="132" t="s">
        <v>1</v>
      </c>
      <c r="CM101" s="132" t="s">
        <v>85</v>
      </c>
    </row>
    <row r="102" s="4" customFormat="1" ht="23.25" customHeight="1">
      <c r="A102" s="133" t="s">
        <v>86</v>
      </c>
      <c r="B102" s="71"/>
      <c r="C102" s="134"/>
      <c r="D102" s="134"/>
      <c r="E102" s="135" t="s">
        <v>104</v>
      </c>
      <c r="F102" s="135"/>
      <c r="G102" s="135"/>
      <c r="H102" s="135"/>
      <c r="I102" s="135"/>
      <c r="J102" s="134"/>
      <c r="K102" s="135" t="s">
        <v>105</v>
      </c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'SO 86-71-86.01 - D.2.2.1 ...'!J32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88</v>
      </c>
      <c r="AR102" s="73"/>
      <c r="AS102" s="138">
        <v>0</v>
      </c>
      <c r="AT102" s="139">
        <f>ROUND(SUM(AV102:AW102),2)</f>
        <v>0</v>
      </c>
      <c r="AU102" s="140">
        <f>'SO 86-71-86.01 - D.2.2.1 ...'!P145</f>
        <v>0</v>
      </c>
      <c r="AV102" s="139">
        <f>'SO 86-71-86.01 - D.2.2.1 ...'!J35</f>
        <v>0</v>
      </c>
      <c r="AW102" s="139">
        <f>'SO 86-71-86.01 - D.2.2.1 ...'!J36</f>
        <v>0</v>
      </c>
      <c r="AX102" s="139">
        <f>'SO 86-71-86.01 - D.2.2.1 ...'!J37</f>
        <v>0</v>
      </c>
      <c r="AY102" s="139">
        <f>'SO 86-71-86.01 - D.2.2.1 ...'!J38</f>
        <v>0</v>
      </c>
      <c r="AZ102" s="139">
        <f>'SO 86-71-86.01 - D.2.2.1 ...'!F35</f>
        <v>0</v>
      </c>
      <c r="BA102" s="139">
        <f>'SO 86-71-86.01 - D.2.2.1 ...'!F36</f>
        <v>0</v>
      </c>
      <c r="BB102" s="139">
        <f>'SO 86-71-86.01 - D.2.2.1 ...'!F37</f>
        <v>0</v>
      </c>
      <c r="BC102" s="139">
        <f>'SO 86-71-86.01 - D.2.2.1 ...'!F38</f>
        <v>0</v>
      </c>
      <c r="BD102" s="141">
        <f>'SO 86-71-86.01 - D.2.2.1 ...'!F39</f>
        <v>0</v>
      </c>
      <c r="BE102" s="4"/>
      <c r="BT102" s="142" t="s">
        <v>85</v>
      </c>
      <c r="BV102" s="142" t="s">
        <v>78</v>
      </c>
      <c r="BW102" s="142" t="s">
        <v>106</v>
      </c>
      <c r="BX102" s="142" t="s">
        <v>103</v>
      </c>
      <c r="CL102" s="142" t="s">
        <v>1</v>
      </c>
    </row>
    <row r="103" s="4" customFormat="1" ht="23.25" customHeight="1">
      <c r="A103" s="133" t="s">
        <v>86</v>
      </c>
      <c r="B103" s="71"/>
      <c r="C103" s="134"/>
      <c r="D103" s="134"/>
      <c r="E103" s="135" t="s">
        <v>107</v>
      </c>
      <c r="F103" s="135"/>
      <c r="G103" s="135"/>
      <c r="H103" s="135"/>
      <c r="I103" s="135"/>
      <c r="J103" s="134"/>
      <c r="K103" s="135" t="s">
        <v>108</v>
      </c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6">
        <f>'SO 86-71-86.04 - D.2.2.1 ...'!J32</f>
        <v>0</v>
      </c>
      <c r="AH103" s="134"/>
      <c r="AI103" s="134"/>
      <c r="AJ103" s="134"/>
      <c r="AK103" s="134"/>
      <c r="AL103" s="134"/>
      <c r="AM103" s="134"/>
      <c r="AN103" s="136">
        <f>SUM(AG103,AT103)</f>
        <v>0</v>
      </c>
      <c r="AO103" s="134"/>
      <c r="AP103" s="134"/>
      <c r="AQ103" s="137" t="s">
        <v>88</v>
      </c>
      <c r="AR103" s="73"/>
      <c r="AS103" s="138">
        <v>0</v>
      </c>
      <c r="AT103" s="139">
        <f>ROUND(SUM(AV103:AW103),2)</f>
        <v>0</v>
      </c>
      <c r="AU103" s="140">
        <f>'SO 86-71-86.04 - D.2.2.1 ...'!P128</f>
        <v>0</v>
      </c>
      <c r="AV103" s="139">
        <f>'SO 86-71-86.04 - D.2.2.1 ...'!J35</f>
        <v>0</v>
      </c>
      <c r="AW103" s="139">
        <f>'SO 86-71-86.04 - D.2.2.1 ...'!J36</f>
        <v>0</v>
      </c>
      <c r="AX103" s="139">
        <f>'SO 86-71-86.04 - D.2.2.1 ...'!J37</f>
        <v>0</v>
      </c>
      <c r="AY103" s="139">
        <f>'SO 86-71-86.04 - D.2.2.1 ...'!J38</f>
        <v>0</v>
      </c>
      <c r="AZ103" s="139">
        <f>'SO 86-71-86.04 - D.2.2.1 ...'!F35</f>
        <v>0</v>
      </c>
      <c r="BA103" s="139">
        <f>'SO 86-71-86.04 - D.2.2.1 ...'!F36</f>
        <v>0</v>
      </c>
      <c r="BB103" s="139">
        <f>'SO 86-71-86.04 - D.2.2.1 ...'!F37</f>
        <v>0</v>
      </c>
      <c r="BC103" s="139">
        <f>'SO 86-71-86.04 - D.2.2.1 ...'!F38</f>
        <v>0</v>
      </c>
      <c r="BD103" s="141">
        <f>'SO 86-71-86.04 - D.2.2.1 ...'!F39</f>
        <v>0</v>
      </c>
      <c r="BE103" s="4"/>
      <c r="BT103" s="142" t="s">
        <v>85</v>
      </c>
      <c r="BV103" s="142" t="s">
        <v>78</v>
      </c>
      <c r="BW103" s="142" t="s">
        <v>109</v>
      </c>
      <c r="BX103" s="142" t="s">
        <v>103</v>
      </c>
      <c r="CL103" s="142" t="s">
        <v>1</v>
      </c>
    </row>
    <row r="104" s="4" customFormat="1" ht="23.25" customHeight="1">
      <c r="A104" s="133" t="s">
        <v>86</v>
      </c>
      <c r="B104" s="71"/>
      <c r="C104" s="134"/>
      <c r="D104" s="134"/>
      <c r="E104" s="135" t="s">
        <v>110</v>
      </c>
      <c r="F104" s="135"/>
      <c r="G104" s="135"/>
      <c r="H104" s="135"/>
      <c r="I104" s="135"/>
      <c r="J104" s="134"/>
      <c r="K104" s="135" t="s">
        <v>111</v>
      </c>
      <c r="L104" s="135"/>
      <c r="M104" s="135"/>
      <c r="N104" s="135"/>
      <c r="O104" s="135"/>
      <c r="P104" s="135"/>
      <c r="Q104" s="135"/>
      <c r="R104" s="135"/>
      <c r="S104" s="135"/>
      <c r="T104" s="135"/>
      <c r="U104" s="135"/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6">
        <f>'SO 86-71-86.05 - D.2.2.1 ...'!J32</f>
        <v>0</v>
      </c>
      <c r="AH104" s="134"/>
      <c r="AI104" s="134"/>
      <c r="AJ104" s="134"/>
      <c r="AK104" s="134"/>
      <c r="AL104" s="134"/>
      <c r="AM104" s="134"/>
      <c r="AN104" s="136">
        <f>SUM(AG104,AT104)</f>
        <v>0</v>
      </c>
      <c r="AO104" s="134"/>
      <c r="AP104" s="134"/>
      <c r="AQ104" s="137" t="s">
        <v>88</v>
      </c>
      <c r="AR104" s="73"/>
      <c r="AS104" s="138">
        <v>0</v>
      </c>
      <c r="AT104" s="139">
        <f>ROUND(SUM(AV104:AW104),2)</f>
        <v>0</v>
      </c>
      <c r="AU104" s="140">
        <f>'SO 86-71-86.05 - D.2.2.1 ...'!P141</f>
        <v>0</v>
      </c>
      <c r="AV104" s="139">
        <f>'SO 86-71-86.05 - D.2.2.1 ...'!J35</f>
        <v>0</v>
      </c>
      <c r="AW104" s="139">
        <f>'SO 86-71-86.05 - D.2.2.1 ...'!J36</f>
        <v>0</v>
      </c>
      <c r="AX104" s="139">
        <f>'SO 86-71-86.05 - D.2.2.1 ...'!J37</f>
        <v>0</v>
      </c>
      <c r="AY104" s="139">
        <f>'SO 86-71-86.05 - D.2.2.1 ...'!J38</f>
        <v>0</v>
      </c>
      <c r="AZ104" s="139">
        <f>'SO 86-71-86.05 - D.2.2.1 ...'!F35</f>
        <v>0</v>
      </c>
      <c r="BA104" s="139">
        <f>'SO 86-71-86.05 - D.2.2.1 ...'!F36</f>
        <v>0</v>
      </c>
      <c r="BB104" s="139">
        <f>'SO 86-71-86.05 - D.2.2.1 ...'!F37</f>
        <v>0</v>
      </c>
      <c r="BC104" s="139">
        <f>'SO 86-71-86.05 - D.2.2.1 ...'!F38</f>
        <v>0</v>
      </c>
      <c r="BD104" s="141">
        <f>'SO 86-71-86.05 - D.2.2.1 ...'!F39</f>
        <v>0</v>
      </c>
      <c r="BE104" s="4"/>
      <c r="BT104" s="142" t="s">
        <v>85</v>
      </c>
      <c r="BV104" s="142" t="s">
        <v>78</v>
      </c>
      <c r="BW104" s="142" t="s">
        <v>112</v>
      </c>
      <c r="BX104" s="142" t="s">
        <v>103</v>
      </c>
      <c r="CL104" s="142" t="s">
        <v>1</v>
      </c>
    </row>
    <row r="105" s="4" customFormat="1" ht="35.25" customHeight="1">
      <c r="A105" s="133" t="s">
        <v>86</v>
      </c>
      <c r="B105" s="71"/>
      <c r="C105" s="134"/>
      <c r="D105" s="134"/>
      <c r="E105" s="135" t="s">
        <v>113</v>
      </c>
      <c r="F105" s="135"/>
      <c r="G105" s="135"/>
      <c r="H105" s="135"/>
      <c r="I105" s="135"/>
      <c r="J105" s="134"/>
      <c r="K105" s="135" t="s">
        <v>114</v>
      </c>
      <c r="L105" s="135"/>
      <c r="M105" s="135"/>
      <c r="N105" s="135"/>
      <c r="O105" s="135"/>
      <c r="P105" s="135"/>
      <c r="Q105" s="135"/>
      <c r="R105" s="135"/>
      <c r="S105" s="135"/>
      <c r="T105" s="135"/>
      <c r="U105" s="135"/>
      <c r="V105" s="135"/>
      <c r="W105" s="135"/>
      <c r="X105" s="135"/>
      <c r="Y105" s="135"/>
      <c r="Z105" s="135"/>
      <c r="AA105" s="135"/>
      <c r="AB105" s="135"/>
      <c r="AC105" s="135"/>
      <c r="AD105" s="135"/>
      <c r="AE105" s="135"/>
      <c r="AF105" s="135"/>
      <c r="AG105" s="136">
        <f>'SO 86-71-86.06.1 - D.2.2 ...'!J32</f>
        <v>0</v>
      </c>
      <c r="AH105" s="134"/>
      <c r="AI105" s="134"/>
      <c r="AJ105" s="134"/>
      <c r="AK105" s="134"/>
      <c r="AL105" s="134"/>
      <c r="AM105" s="134"/>
      <c r="AN105" s="136">
        <f>SUM(AG105,AT105)</f>
        <v>0</v>
      </c>
      <c r="AO105" s="134"/>
      <c r="AP105" s="134"/>
      <c r="AQ105" s="137" t="s">
        <v>88</v>
      </c>
      <c r="AR105" s="73"/>
      <c r="AS105" s="138">
        <v>0</v>
      </c>
      <c r="AT105" s="139">
        <f>ROUND(SUM(AV105:AW105),2)</f>
        <v>0</v>
      </c>
      <c r="AU105" s="140">
        <f>'SO 86-71-86.06.1 - D.2.2 ...'!P124</f>
        <v>0</v>
      </c>
      <c r="AV105" s="139">
        <f>'SO 86-71-86.06.1 - D.2.2 ...'!J35</f>
        <v>0</v>
      </c>
      <c r="AW105" s="139">
        <f>'SO 86-71-86.06.1 - D.2.2 ...'!J36</f>
        <v>0</v>
      </c>
      <c r="AX105" s="139">
        <f>'SO 86-71-86.06.1 - D.2.2 ...'!J37</f>
        <v>0</v>
      </c>
      <c r="AY105" s="139">
        <f>'SO 86-71-86.06.1 - D.2.2 ...'!J38</f>
        <v>0</v>
      </c>
      <c r="AZ105" s="139">
        <f>'SO 86-71-86.06.1 - D.2.2 ...'!F35</f>
        <v>0</v>
      </c>
      <c r="BA105" s="139">
        <f>'SO 86-71-86.06.1 - D.2.2 ...'!F36</f>
        <v>0</v>
      </c>
      <c r="BB105" s="139">
        <f>'SO 86-71-86.06.1 - D.2.2 ...'!F37</f>
        <v>0</v>
      </c>
      <c r="BC105" s="139">
        <f>'SO 86-71-86.06.1 - D.2.2 ...'!F38</f>
        <v>0</v>
      </c>
      <c r="BD105" s="141">
        <f>'SO 86-71-86.06.1 - D.2.2 ...'!F39</f>
        <v>0</v>
      </c>
      <c r="BE105" s="4"/>
      <c r="BT105" s="142" t="s">
        <v>85</v>
      </c>
      <c r="BV105" s="142" t="s">
        <v>78</v>
      </c>
      <c r="BW105" s="142" t="s">
        <v>115</v>
      </c>
      <c r="BX105" s="142" t="s">
        <v>103</v>
      </c>
      <c r="CL105" s="142" t="s">
        <v>1</v>
      </c>
    </row>
    <row r="106" s="4" customFormat="1" ht="35.25" customHeight="1">
      <c r="A106" s="133" t="s">
        <v>86</v>
      </c>
      <c r="B106" s="71"/>
      <c r="C106" s="134"/>
      <c r="D106" s="134"/>
      <c r="E106" s="135" t="s">
        <v>116</v>
      </c>
      <c r="F106" s="135"/>
      <c r="G106" s="135"/>
      <c r="H106" s="135"/>
      <c r="I106" s="135"/>
      <c r="J106" s="134"/>
      <c r="K106" s="135" t="s">
        <v>117</v>
      </c>
      <c r="L106" s="135"/>
      <c r="M106" s="135"/>
      <c r="N106" s="135"/>
      <c r="O106" s="135"/>
      <c r="P106" s="135"/>
      <c r="Q106" s="135"/>
      <c r="R106" s="135"/>
      <c r="S106" s="135"/>
      <c r="T106" s="135"/>
      <c r="U106" s="135"/>
      <c r="V106" s="135"/>
      <c r="W106" s="135"/>
      <c r="X106" s="135"/>
      <c r="Y106" s="135"/>
      <c r="Z106" s="135"/>
      <c r="AA106" s="135"/>
      <c r="AB106" s="135"/>
      <c r="AC106" s="135"/>
      <c r="AD106" s="135"/>
      <c r="AE106" s="135"/>
      <c r="AF106" s="135"/>
      <c r="AG106" s="136">
        <f>'SO 86-71-86.06.2 - D.2.2 ...'!J32</f>
        <v>0</v>
      </c>
      <c r="AH106" s="134"/>
      <c r="AI106" s="134"/>
      <c r="AJ106" s="134"/>
      <c r="AK106" s="134"/>
      <c r="AL106" s="134"/>
      <c r="AM106" s="134"/>
      <c r="AN106" s="136">
        <f>SUM(AG106,AT106)</f>
        <v>0</v>
      </c>
      <c r="AO106" s="134"/>
      <c r="AP106" s="134"/>
      <c r="AQ106" s="137" t="s">
        <v>88</v>
      </c>
      <c r="AR106" s="73"/>
      <c r="AS106" s="138">
        <v>0</v>
      </c>
      <c r="AT106" s="139">
        <f>ROUND(SUM(AV106:AW106),2)</f>
        <v>0</v>
      </c>
      <c r="AU106" s="140">
        <f>'SO 86-71-86.06.2 - D.2.2 ...'!P122</f>
        <v>0</v>
      </c>
      <c r="AV106" s="139">
        <f>'SO 86-71-86.06.2 - D.2.2 ...'!J35</f>
        <v>0</v>
      </c>
      <c r="AW106" s="139">
        <f>'SO 86-71-86.06.2 - D.2.2 ...'!J36</f>
        <v>0</v>
      </c>
      <c r="AX106" s="139">
        <f>'SO 86-71-86.06.2 - D.2.2 ...'!J37</f>
        <v>0</v>
      </c>
      <c r="AY106" s="139">
        <f>'SO 86-71-86.06.2 - D.2.2 ...'!J38</f>
        <v>0</v>
      </c>
      <c r="AZ106" s="139">
        <f>'SO 86-71-86.06.2 - D.2.2 ...'!F35</f>
        <v>0</v>
      </c>
      <c r="BA106" s="139">
        <f>'SO 86-71-86.06.2 - D.2.2 ...'!F36</f>
        <v>0</v>
      </c>
      <c r="BB106" s="139">
        <f>'SO 86-71-86.06.2 - D.2.2 ...'!F37</f>
        <v>0</v>
      </c>
      <c r="BC106" s="139">
        <f>'SO 86-71-86.06.2 - D.2.2 ...'!F38</f>
        <v>0</v>
      </c>
      <c r="BD106" s="141">
        <f>'SO 86-71-86.06.2 - D.2.2 ...'!F39</f>
        <v>0</v>
      </c>
      <c r="BE106" s="4"/>
      <c r="BT106" s="142" t="s">
        <v>85</v>
      </c>
      <c r="BV106" s="142" t="s">
        <v>78</v>
      </c>
      <c r="BW106" s="142" t="s">
        <v>118</v>
      </c>
      <c r="BX106" s="142" t="s">
        <v>103</v>
      </c>
      <c r="CL106" s="142" t="s">
        <v>1</v>
      </c>
    </row>
    <row r="107" s="4" customFormat="1" ht="23.25" customHeight="1">
      <c r="A107" s="133" t="s">
        <v>86</v>
      </c>
      <c r="B107" s="71"/>
      <c r="C107" s="134"/>
      <c r="D107" s="134"/>
      <c r="E107" s="135" t="s">
        <v>119</v>
      </c>
      <c r="F107" s="135"/>
      <c r="G107" s="135"/>
      <c r="H107" s="135"/>
      <c r="I107" s="135"/>
      <c r="J107" s="134"/>
      <c r="K107" s="135" t="s">
        <v>120</v>
      </c>
      <c r="L107" s="135"/>
      <c r="M107" s="135"/>
      <c r="N107" s="135"/>
      <c r="O107" s="135"/>
      <c r="P107" s="135"/>
      <c r="Q107" s="135"/>
      <c r="R107" s="135"/>
      <c r="S107" s="135"/>
      <c r="T107" s="135"/>
      <c r="U107" s="135"/>
      <c r="V107" s="135"/>
      <c r="W107" s="135"/>
      <c r="X107" s="135"/>
      <c r="Y107" s="135"/>
      <c r="Z107" s="135"/>
      <c r="AA107" s="135"/>
      <c r="AB107" s="135"/>
      <c r="AC107" s="135"/>
      <c r="AD107" s="135"/>
      <c r="AE107" s="135"/>
      <c r="AF107" s="135"/>
      <c r="AG107" s="136">
        <f>'SO 86-71-86.07 - D.2.2.1 ...'!J32</f>
        <v>0</v>
      </c>
      <c r="AH107" s="134"/>
      <c r="AI107" s="134"/>
      <c r="AJ107" s="134"/>
      <c r="AK107" s="134"/>
      <c r="AL107" s="134"/>
      <c r="AM107" s="134"/>
      <c r="AN107" s="136">
        <f>SUM(AG107,AT107)</f>
        <v>0</v>
      </c>
      <c r="AO107" s="134"/>
      <c r="AP107" s="134"/>
      <c r="AQ107" s="137" t="s">
        <v>88</v>
      </c>
      <c r="AR107" s="73"/>
      <c r="AS107" s="138">
        <v>0</v>
      </c>
      <c r="AT107" s="139">
        <f>ROUND(SUM(AV107:AW107),2)</f>
        <v>0</v>
      </c>
      <c r="AU107" s="140">
        <f>'SO 86-71-86.07 - D.2.2.1 ...'!P122</f>
        <v>0</v>
      </c>
      <c r="AV107" s="139">
        <f>'SO 86-71-86.07 - D.2.2.1 ...'!J35</f>
        <v>0</v>
      </c>
      <c r="AW107" s="139">
        <f>'SO 86-71-86.07 - D.2.2.1 ...'!J36</f>
        <v>0</v>
      </c>
      <c r="AX107" s="139">
        <f>'SO 86-71-86.07 - D.2.2.1 ...'!J37</f>
        <v>0</v>
      </c>
      <c r="AY107" s="139">
        <f>'SO 86-71-86.07 - D.2.2.1 ...'!J38</f>
        <v>0</v>
      </c>
      <c r="AZ107" s="139">
        <f>'SO 86-71-86.07 - D.2.2.1 ...'!F35</f>
        <v>0</v>
      </c>
      <c r="BA107" s="139">
        <f>'SO 86-71-86.07 - D.2.2.1 ...'!F36</f>
        <v>0</v>
      </c>
      <c r="BB107" s="139">
        <f>'SO 86-71-86.07 - D.2.2.1 ...'!F37</f>
        <v>0</v>
      </c>
      <c r="BC107" s="139">
        <f>'SO 86-71-86.07 - D.2.2.1 ...'!F38</f>
        <v>0</v>
      </c>
      <c r="BD107" s="141">
        <f>'SO 86-71-86.07 - D.2.2.1 ...'!F39</f>
        <v>0</v>
      </c>
      <c r="BE107" s="4"/>
      <c r="BT107" s="142" t="s">
        <v>85</v>
      </c>
      <c r="BV107" s="142" t="s">
        <v>78</v>
      </c>
      <c r="BW107" s="142" t="s">
        <v>121</v>
      </c>
      <c r="BX107" s="142" t="s">
        <v>103</v>
      </c>
      <c r="CL107" s="142" t="s">
        <v>1</v>
      </c>
    </row>
    <row r="108" s="4" customFormat="1" ht="23.25" customHeight="1">
      <c r="A108" s="133" t="s">
        <v>86</v>
      </c>
      <c r="B108" s="71"/>
      <c r="C108" s="134"/>
      <c r="D108" s="134"/>
      <c r="E108" s="135" t="s">
        <v>122</v>
      </c>
      <c r="F108" s="135"/>
      <c r="G108" s="135"/>
      <c r="H108" s="135"/>
      <c r="I108" s="135"/>
      <c r="J108" s="134"/>
      <c r="K108" s="135" t="s">
        <v>123</v>
      </c>
      <c r="L108" s="135"/>
      <c r="M108" s="135"/>
      <c r="N108" s="135"/>
      <c r="O108" s="135"/>
      <c r="P108" s="135"/>
      <c r="Q108" s="135"/>
      <c r="R108" s="135"/>
      <c r="S108" s="135"/>
      <c r="T108" s="135"/>
      <c r="U108" s="135"/>
      <c r="V108" s="135"/>
      <c r="W108" s="135"/>
      <c r="X108" s="135"/>
      <c r="Y108" s="135"/>
      <c r="Z108" s="135"/>
      <c r="AA108" s="135"/>
      <c r="AB108" s="135"/>
      <c r="AC108" s="135"/>
      <c r="AD108" s="135"/>
      <c r="AE108" s="135"/>
      <c r="AF108" s="135"/>
      <c r="AG108" s="136">
        <f>'SO 86-71-86.08 - D.2.2.1 ...'!J32</f>
        <v>0</v>
      </c>
      <c r="AH108" s="134"/>
      <c r="AI108" s="134"/>
      <c r="AJ108" s="134"/>
      <c r="AK108" s="134"/>
      <c r="AL108" s="134"/>
      <c r="AM108" s="134"/>
      <c r="AN108" s="136">
        <f>SUM(AG108,AT108)</f>
        <v>0</v>
      </c>
      <c r="AO108" s="134"/>
      <c r="AP108" s="134"/>
      <c r="AQ108" s="137" t="s">
        <v>88</v>
      </c>
      <c r="AR108" s="73"/>
      <c r="AS108" s="138">
        <v>0</v>
      </c>
      <c r="AT108" s="139">
        <f>ROUND(SUM(AV108:AW108),2)</f>
        <v>0</v>
      </c>
      <c r="AU108" s="140">
        <f>'SO 86-71-86.08 - D.2.2.1 ...'!P126</f>
        <v>0</v>
      </c>
      <c r="AV108" s="139">
        <f>'SO 86-71-86.08 - D.2.2.1 ...'!J35</f>
        <v>0</v>
      </c>
      <c r="AW108" s="139">
        <f>'SO 86-71-86.08 - D.2.2.1 ...'!J36</f>
        <v>0</v>
      </c>
      <c r="AX108" s="139">
        <f>'SO 86-71-86.08 - D.2.2.1 ...'!J37</f>
        <v>0</v>
      </c>
      <c r="AY108" s="139">
        <f>'SO 86-71-86.08 - D.2.2.1 ...'!J38</f>
        <v>0</v>
      </c>
      <c r="AZ108" s="139">
        <f>'SO 86-71-86.08 - D.2.2.1 ...'!F35</f>
        <v>0</v>
      </c>
      <c r="BA108" s="139">
        <f>'SO 86-71-86.08 - D.2.2.1 ...'!F36</f>
        <v>0</v>
      </c>
      <c r="BB108" s="139">
        <f>'SO 86-71-86.08 - D.2.2.1 ...'!F37</f>
        <v>0</v>
      </c>
      <c r="BC108" s="139">
        <f>'SO 86-71-86.08 - D.2.2.1 ...'!F38</f>
        <v>0</v>
      </c>
      <c r="BD108" s="141">
        <f>'SO 86-71-86.08 - D.2.2.1 ...'!F39</f>
        <v>0</v>
      </c>
      <c r="BE108" s="4"/>
      <c r="BT108" s="142" t="s">
        <v>85</v>
      </c>
      <c r="BV108" s="142" t="s">
        <v>78</v>
      </c>
      <c r="BW108" s="142" t="s">
        <v>124</v>
      </c>
      <c r="BX108" s="142" t="s">
        <v>103</v>
      </c>
      <c r="CL108" s="142" t="s">
        <v>1</v>
      </c>
    </row>
    <row r="109" s="4" customFormat="1" ht="23.25" customHeight="1">
      <c r="A109" s="133" t="s">
        <v>86</v>
      </c>
      <c r="B109" s="71"/>
      <c r="C109" s="134"/>
      <c r="D109" s="134"/>
      <c r="E109" s="135" t="s">
        <v>125</v>
      </c>
      <c r="F109" s="135"/>
      <c r="G109" s="135"/>
      <c r="H109" s="135"/>
      <c r="I109" s="135"/>
      <c r="J109" s="134"/>
      <c r="K109" s="135" t="s">
        <v>126</v>
      </c>
      <c r="L109" s="135"/>
      <c r="M109" s="135"/>
      <c r="N109" s="135"/>
      <c r="O109" s="135"/>
      <c r="P109" s="135"/>
      <c r="Q109" s="135"/>
      <c r="R109" s="135"/>
      <c r="S109" s="135"/>
      <c r="T109" s="135"/>
      <c r="U109" s="135"/>
      <c r="V109" s="135"/>
      <c r="W109" s="135"/>
      <c r="X109" s="135"/>
      <c r="Y109" s="135"/>
      <c r="Z109" s="135"/>
      <c r="AA109" s="135"/>
      <c r="AB109" s="135"/>
      <c r="AC109" s="135"/>
      <c r="AD109" s="135"/>
      <c r="AE109" s="135"/>
      <c r="AF109" s="135"/>
      <c r="AG109" s="136">
        <f>'SO 86-71-86.09 - D.2.2.1 ...'!J32</f>
        <v>0</v>
      </c>
      <c r="AH109" s="134"/>
      <c r="AI109" s="134"/>
      <c r="AJ109" s="134"/>
      <c r="AK109" s="134"/>
      <c r="AL109" s="134"/>
      <c r="AM109" s="134"/>
      <c r="AN109" s="136">
        <f>SUM(AG109,AT109)</f>
        <v>0</v>
      </c>
      <c r="AO109" s="134"/>
      <c r="AP109" s="134"/>
      <c r="AQ109" s="137" t="s">
        <v>88</v>
      </c>
      <c r="AR109" s="73"/>
      <c r="AS109" s="138">
        <v>0</v>
      </c>
      <c r="AT109" s="139">
        <f>ROUND(SUM(AV109:AW109),2)</f>
        <v>0</v>
      </c>
      <c r="AU109" s="140">
        <f>'SO 86-71-86.09 - D.2.2.1 ...'!P131</f>
        <v>0</v>
      </c>
      <c r="AV109" s="139">
        <f>'SO 86-71-86.09 - D.2.2.1 ...'!J35</f>
        <v>0</v>
      </c>
      <c r="AW109" s="139">
        <f>'SO 86-71-86.09 - D.2.2.1 ...'!J36</f>
        <v>0</v>
      </c>
      <c r="AX109" s="139">
        <f>'SO 86-71-86.09 - D.2.2.1 ...'!J37</f>
        <v>0</v>
      </c>
      <c r="AY109" s="139">
        <f>'SO 86-71-86.09 - D.2.2.1 ...'!J38</f>
        <v>0</v>
      </c>
      <c r="AZ109" s="139">
        <f>'SO 86-71-86.09 - D.2.2.1 ...'!F35</f>
        <v>0</v>
      </c>
      <c r="BA109" s="139">
        <f>'SO 86-71-86.09 - D.2.2.1 ...'!F36</f>
        <v>0</v>
      </c>
      <c r="BB109" s="139">
        <f>'SO 86-71-86.09 - D.2.2.1 ...'!F37</f>
        <v>0</v>
      </c>
      <c r="BC109" s="139">
        <f>'SO 86-71-86.09 - D.2.2.1 ...'!F38</f>
        <v>0</v>
      </c>
      <c r="BD109" s="141">
        <f>'SO 86-71-86.09 - D.2.2.1 ...'!F39</f>
        <v>0</v>
      </c>
      <c r="BE109" s="4"/>
      <c r="BT109" s="142" t="s">
        <v>85</v>
      </c>
      <c r="BV109" s="142" t="s">
        <v>78</v>
      </c>
      <c r="BW109" s="142" t="s">
        <v>127</v>
      </c>
      <c r="BX109" s="142" t="s">
        <v>103</v>
      </c>
      <c r="CL109" s="142" t="s">
        <v>1</v>
      </c>
    </row>
    <row r="110" s="4" customFormat="1" ht="23.25" customHeight="1">
      <c r="A110" s="133" t="s">
        <v>86</v>
      </c>
      <c r="B110" s="71"/>
      <c r="C110" s="134"/>
      <c r="D110" s="134"/>
      <c r="E110" s="135" t="s">
        <v>128</v>
      </c>
      <c r="F110" s="135"/>
      <c r="G110" s="135"/>
      <c r="H110" s="135"/>
      <c r="I110" s="135"/>
      <c r="J110" s="134"/>
      <c r="K110" s="135" t="s">
        <v>129</v>
      </c>
      <c r="L110" s="135"/>
      <c r="M110" s="135"/>
      <c r="N110" s="135"/>
      <c r="O110" s="135"/>
      <c r="P110" s="135"/>
      <c r="Q110" s="135"/>
      <c r="R110" s="135"/>
      <c r="S110" s="135"/>
      <c r="T110" s="135"/>
      <c r="U110" s="135"/>
      <c r="V110" s="135"/>
      <c r="W110" s="135"/>
      <c r="X110" s="135"/>
      <c r="Y110" s="135"/>
      <c r="Z110" s="135"/>
      <c r="AA110" s="135"/>
      <c r="AB110" s="135"/>
      <c r="AC110" s="135"/>
      <c r="AD110" s="135"/>
      <c r="AE110" s="135"/>
      <c r="AF110" s="135"/>
      <c r="AG110" s="136">
        <f>'SO 86-77-01 - D.2.2.4 - O...'!J32</f>
        <v>0</v>
      </c>
      <c r="AH110" s="134"/>
      <c r="AI110" s="134"/>
      <c r="AJ110" s="134"/>
      <c r="AK110" s="134"/>
      <c r="AL110" s="134"/>
      <c r="AM110" s="134"/>
      <c r="AN110" s="136">
        <f>SUM(AG110,AT110)</f>
        <v>0</v>
      </c>
      <c r="AO110" s="134"/>
      <c r="AP110" s="134"/>
      <c r="AQ110" s="137" t="s">
        <v>88</v>
      </c>
      <c r="AR110" s="73"/>
      <c r="AS110" s="138">
        <v>0</v>
      </c>
      <c r="AT110" s="139">
        <f>ROUND(SUM(AV110:AW110),2)</f>
        <v>0</v>
      </c>
      <c r="AU110" s="140">
        <f>'SO 86-77-01 - D.2.2.4 - O...'!P128</f>
        <v>0</v>
      </c>
      <c r="AV110" s="139">
        <f>'SO 86-77-01 - D.2.2.4 - O...'!J35</f>
        <v>0</v>
      </c>
      <c r="AW110" s="139">
        <f>'SO 86-77-01 - D.2.2.4 - O...'!J36</f>
        <v>0</v>
      </c>
      <c r="AX110" s="139">
        <f>'SO 86-77-01 - D.2.2.4 - O...'!J37</f>
        <v>0</v>
      </c>
      <c r="AY110" s="139">
        <f>'SO 86-77-01 - D.2.2.4 - O...'!J38</f>
        <v>0</v>
      </c>
      <c r="AZ110" s="139">
        <f>'SO 86-77-01 - D.2.2.4 - O...'!F35</f>
        <v>0</v>
      </c>
      <c r="BA110" s="139">
        <f>'SO 86-77-01 - D.2.2.4 - O...'!F36</f>
        <v>0</v>
      </c>
      <c r="BB110" s="139">
        <f>'SO 86-77-01 - D.2.2.4 - O...'!F37</f>
        <v>0</v>
      </c>
      <c r="BC110" s="139">
        <f>'SO 86-77-01 - D.2.2.4 - O...'!F38</f>
        <v>0</v>
      </c>
      <c r="BD110" s="141">
        <f>'SO 86-77-01 - D.2.2.4 - O...'!F39</f>
        <v>0</v>
      </c>
      <c r="BE110" s="4"/>
      <c r="BT110" s="142" t="s">
        <v>85</v>
      </c>
      <c r="BV110" s="142" t="s">
        <v>78</v>
      </c>
      <c r="BW110" s="142" t="s">
        <v>130</v>
      </c>
      <c r="BX110" s="142" t="s">
        <v>103</v>
      </c>
      <c r="CL110" s="142" t="s">
        <v>1</v>
      </c>
    </row>
    <row r="111" s="4" customFormat="1" ht="23.25" customHeight="1">
      <c r="A111" s="133" t="s">
        <v>86</v>
      </c>
      <c r="B111" s="71"/>
      <c r="C111" s="134"/>
      <c r="D111" s="134"/>
      <c r="E111" s="135" t="s">
        <v>131</v>
      </c>
      <c r="F111" s="135"/>
      <c r="G111" s="135"/>
      <c r="H111" s="135"/>
      <c r="I111" s="135"/>
      <c r="J111" s="134"/>
      <c r="K111" s="135" t="s">
        <v>132</v>
      </c>
      <c r="L111" s="135"/>
      <c r="M111" s="135"/>
      <c r="N111" s="135"/>
      <c r="O111" s="135"/>
      <c r="P111" s="135"/>
      <c r="Q111" s="135"/>
      <c r="R111" s="135"/>
      <c r="S111" s="135"/>
      <c r="T111" s="135"/>
      <c r="U111" s="135"/>
      <c r="V111" s="135"/>
      <c r="W111" s="135"/>
      <c r="X111" s="135"/>
      <c r="Y111" s="135"/>
      <c r="Z111" s="135"/>
      <c r="AA111" s="135"/>
      <c r="AB111" s="135"/>
      <c r="AC111" s="135"/>
      <c r="AD111" s="135"/>
      <c r="AE111" s="135"/>
      <c r="AF111" s="135"/>
      <c r="AG111" s="136">
        <f>'SO 86-78-86 - D.2.2.5 - O...'!J32</f>
        <v>0</v>
      </c>
      <c r="AH111" s="134"/>
      <c r="AI111" s="134"/>
      <c r="AJ111" s="134"/>
      <c r="AK111" s="134"/>
      <c r="AL111" s="134"/>
      <c r="AM111" s="134"/>
      <c r="AN111" s="136">
        <f>SUM(AG111,AT111)</f>
        <v>0</v>
      </c>
      <c r="AO111" s="134"/>
      <c r="AP111" s="134"/>
      <c r="AQ111" s="137" t="s">
        <v>88</v>
      </c>
      <c r="AR111" s="73"/>
      <c r="AS111" s="138">
        <v>0</v>
      </c>
      <c r="AT111" s="139">
        <f>ROUND(SUM(AV111:AW111),2)</f>
        <v>0</v>
      </c>
      <c r="AU111" s="140">
        <f>'SO 86-78-86 - D.2.2.5 - O...'!P126</f>
        <v>0</v>
      </c>
      <c r="AV111" s="139">
        <f>'SO 86-78-86 - D.2.2.5 - O...'!J35</f>
        <v>0</v>
      </c>
      <c r="AW111" s="139">
        <f>'SO 86-78-86 - D.2.2.5 - O...'!J36</f>
        <v>0</v>
      </c>
      <c r="AX111" s="139">
        <f>'SO 86-78-86 - D.2.2.5 - O...'!J37</f>
        <v>0</v>
      </c>
      <c r="AY111" s="139">
        <f>'SO 86-78-86 - D.2.2.5 - O...'!J38</f>
        <v>0</v>
      </c>
      <c r="AZ111" s="139">
        <f>'SO 86-78-86 - D.2.2.5 - O...'!F35</f>
        <v>0</v>
      </c>
      <c r="BA111" s="139">
        <f>'SO 86-78-86 - D.2.2.5 - O...'!F36</f>
        <v>0</v>
      </c>
      <c r="BB111" s="139">
        <f>'SO 86-78-86 - D.2.2.5 - O...'!F37</f>
        <v>0</v>
      </c>
      <c r="BC111" s="139">
        <f>'SO 86-78-86 - D.2.2.5 - O...'!F38</f>
        <v>0</v>
      </c>
      <c r="BD111" s="141">
        <f>'SO 86-78-86 - D.2.2.5 - O...'!F39</f>
        <v>0</v>
      </c>
      <c r="BE111" s="4"/>
      <c r="BT111" s="142" t="s">
        <v>85</v>
      </c>
      <c r="BV111" s="142" t="s">
        <v>78</v>
      </c>
      <c r="BW111" s="142" t="s">
        <v>133</v>
      </c>
      <c r="BX111" s="142" t="s">
        <v>103</v>
      </c>
      <c r="CL111" s="142" t="s">
        <v>1</v>
      </c>
    </row>
    <row r="112" s="4" customFormat="1" ht="23.25" customHeight="1">
      <c r="A112" s="133" t="s">
        <v>86</v>
      </c>
      <c r="B112" s="71"/>
      <c r="C112" s="134"/>
      <c r="D112" s="134"/>
      <c r="E112" s="135" t="s">
        <v>134</v>
      </c>
      <c r="F112" s="135"/>
      <c r="G112" s="135"/>
      <c r="H112" s="135"/>
      <c r="I112" s="135"/>
      <c r="J112" s="134"/>
      <c r="K112" s="135" t="s">
        <v>135</v>
      </c>
      <c r="L112" s="135"/>
      <c r="M112" s="135"/>
      <c r="N112" s="135"/>
      <c r="O112" s="135"/>
      <c r="P112" s="135"/>
      <c r="Q112" s="135"/>
      <c r="R112" s="135"/>
      <c r="S112" s="135"/>
      <c r="T112" s="135"/>
      <c r="U112" s="135"/>
      <c r="V112" s="135"/>
      <c r="W112" s="135"/>
      <c r="X112" s="135"/>
      <c r="Y112" s="135"/>
      <c r="Z112" s="135"/>
      <c r="AA112" s="135"/>
      <c r="AB112" s="135"/>
      <c r="AC112" s="135"/>
      <c r="AD112" s="135"/>
      <c r="AE112" s="135"/>
      <c r="AF112" s="135"/>
      <c r="AG112" s="136">
        <f>'SO 86-79-01 - D.2.2.6 - P...'!J32</f>
        <v>0</v>
      </c>
      <c r="AH112" s="134"/>
      <c r="AI112" s="134"/>
      <c r="AJ112" s="134"/>
      <c r="AK112" s="134"/>
      <c r="AL112" s="134"/>
      <c r="AM112" s="134"/>
      <c r="AN112" s="136">
        <f>SUM(AG112,AT112)</f>
        <v>0</v>
      </c>
      <c r="AO112" s="134"/>
      <c r="AP112" s="134"/>
      <c r="AQ112" s="137" t="s">
        <v>88</v>
      </c>
      <c r="AR112" s="73"/>
      <c r="AS112" s="138">
        <v>0</v>
      </c>
      <c r="AT112" s="139">
        <f>ROUND(SUM(AV112:AW112),2)</f>
        <v>0</v>
      </c>
      <c r="AU112" s="140">
        <f>'SO 86-79-01 - D.2.2.6 - P...'!P131</f>
        <v>0</v>
      </c>
      <c r="AV112" s="139">
        <f>'SO 86-79-01 - D.2.2.6 - P...'!J35</f>
        <v>0</v>
      </c>
      <c r="AW112" s="139">
        <f>'SO 86-79-01 - D.2.2.6 - P...'!J36</f>
        <v>0</v>
      </c>
      <c r="AX112" s="139">
        <f>'SO 86-79-01 - D.2.2.6 - P...'!J37</f>
        <v>0</v>
      </c>
      <c r="AY112" s="139">
        <f>'SO 86-79-01 - D.2.2.6 - P...'!J38</f>
        <v>0</v>
      </c>
      <c r="AZ112" s="139">
        <f>'SO 86-79-01 - D.2.2.6 - P...'!F35</f>
        <v>0</v>
      </c>
      <c r="BA112" s="139">
        <f>'SO 86-79-01 - D.2.2.6 - P...'!F36</f>
        <v>0</v>
      </c>
      <c r="BB112" s="139">
        <f>'SO 86-79-01 - D.2.2.6 - P...'!F37</f>
        <v>0</v>
      </c>
      <c r="BC112" s="139">
        <f>'SO 86-79-01 - D.2.2.6 - P...'!F38</f>
        <v>0</v>
      </c>
      <c r="BD112" s="141">
        <f>'SO 86-79-01 - D.2.2.6 - P...'!F39</f>
        <v>0</v>
      </c>
      <c r="BE112" s="4"/>
      <c r="BT112" s="142" t="s">
        <v>85</v>
      </c>
      <c r="BV112" s="142" t="s">
        <v>78</v>
      </c>
      <c r="BW112" s="142" t="s">
        <v>136</v>
      </c>
      <c r="BX112" s="142" t="s">
        <v>103</v>
      </c>
      <c r="CL112" s="142" t="s">
        <v>1</v>
      </c>
    </row>
    <row r="113" s="4" customFormat="1" ht="23.25" customHeight="1">
      <c r="A113" s="133" t="s">
        <v>86</v>
      </c>
      <c r="B113" s="71"/>
      <c r="C113" s="134"/>
      <c r="D113" s="134"/>
      <c r="E113" s="135" t="s">
        <v>137</v>
      </c>
      <c r="F113" s="135"/>
      <c r="G113" s="135"/>
      <c r="H113" s="135"/>
      <c r="I113" s="135"/>
      <c r="J113" s="134"/>
      <c r="K113" s="135" t="s">
        <v>138</v>
      </c>
      <c r="L113" s="135"/>
      <c r="M113" s="135"/>
      <c r="N113" s="135"/>
      <c r="O113" s="135"/>
      <c r="P113" s="135"/>
      <c r="Q113" s="135"/>
      <c r="R113" s="135"/>
      <c r="S113" s="135"/>
      <c r="T113" s="135"/>
      <c r="U113" s="135"/>
      <c r="V113" s="135"/>
      <c r="W113" s="135"/>
      <c r="X113" s="135"/>
      <c r="Y113" s="135"/>
      <c r="Z113" s="135"/>
      <c r="AA113" s="135"/>
      <c r="AB113" s="135"/>
      <c r="AC113" s="135"/>
      <c r="AD113" s="135"/>
      <c r="AE113" s="135"/>
      <c r="AF113" s="135"/>
      <c r="AG113" s="136">
        <f>'SO 86-79-02 - D.2.2.6 - S...'!J32</f>
        <v>0</v>
      </c>
      <c r="AH113" s="134"/>
      <c r="AI113" s="134"/>
      <c r="AJ113" s="134"/>
      <c r="AK113" s="134"/>
      <c r="AL113" s="134"/>
      <c r="AM113" s="134"/>
      <c r="AN113" s="136">
        <f>SUM(AG113,AT113)</f>
        <v>0</v>
      </c>
      <c r="AO113" s="134"/>
      <c r="AP113" s="134"/>
      <c r="AQ113" s="137" t="s">
        <v>88</v>
      </c>
      <c r="AR113" s="73"/>
      <c r="AS113" s="138">
        <v>0</v>
      </c>
      <c r="AT113" s="139">
        <f>ROUND(SUM(AV113:AW113),2)</f>
        <v>0</v>
      </c>
      <c r="AU113" s="140">
        <f>'SO 86-79-02 - D.2.2.6 - S...'!P127</f>
        <v>0</v>
      </c>
      <c r="AV113" s="139">
        <f>'SO 86-79-02 - D.2.2.6 - S...'!J35</f>
        <v>0</v>
      </c>
      <c r="AW113" s="139">
        <f>'SO 86-79-02 - D.2.2.6 - S...'!J36</f>
        <v>0</v>
      </c>
      <c r="AX113" s="139">
        <f>'SO 86-79-02 - D.2.2.6 - S...'!J37</f>
        <v>0</v>
      </c>
      <c r="AY113" s="139">
        <f>'SO 86-79-02 - D.2.2.6 - S...'!J38</f>
        <v>0</v>
      </c>
      <c r="AZ113" s="139">
        <f>'SO 86-79-02 - D.2.2.6 - S...'!F35</f>
        <v>0</v>
      </c>
      <c r="BA113" s="139">
        <f>'SO 86-79-02 - D.2.2.6 - S...'!F36</f>
        <v>0</v>
      </c>
      <c r="BB113" s="139">
        <f>'SO 86-79-02 - D.2.2.6 - S...'!F37</f>
        <v>0</v>
      </c>
      <c r="BC113" s="139">
        <f>'SO 86-79-02 - D.2.2.6 - S...'!F38</f>
        <v>0</v>
      </c>
      <c r="BD113" s="141">
        <f>'SO 86-79-02 - D.2.2.6 - S...'!F39</f>
        <v>0</v>
      </c>
      <c r="BE113" s="4"/>
      <c r="BT113" s="142" t="s">
        <v>85</v>
      </c>
      <c r="BV113" s="142" t="s">
        <v>78</v>
      </c>
      <c r="BW113" s="142" t="s">
        <v>139</v>
      </c>
      <c r="BX113" s="142" t="s">
        <v>103</v>
      </c>
      <c r="CL113" s="142" t="s">
        <v>1</v>
      </c>
    </row>
    <row r="114" s="4" customFormat="1" ht="23.25" customHeight="1">
      <c r="A114" s="133" t="s">
        <v>86</v>
      </c>
      <c r="B114" s="71"/>
      <c r="C114" s="134"/>
      <c r="D114" s="134"/>
      <c r="E114" s="135" t="s">
        <v>140</v>
      </c>
      <c r="F114" s="135"/>
      <c r="G114" s="135"/>
      <c r="H114" s="135"/>
      <c r="I114" s="135"/>
      <c r="J114" s="134"/>
      <c r="K114" s="135" t="s">
        <v>141</v>
      </c>
      <c r="L114" s="135"/>
      <c r="M114" s="135"/>
      <c r="N114" s="135"/>
      <c r="O114" s="135"/>
      <c r="P114" s="135"/>
      <c r="Q114" s="135"/>
      <c r="R114" s="135"/>
      <c r="S114" s="135"/>
      <c r="T114" s="135"/>
      <c r="U114" s="135"/>
      <c r="V114" s="135"/>
      <c r="W114" s="135"/>
      <c r="X114" s="135"/>
      <c r="Y114" s="135"/>
      <c r="Z114" s="135"/>
      <c r="AA114" s="135"/>
      <c r="AB114" s="135"/>
      <c r="AC114" s="135"/>
      <c r="AD114" s="135"/>
      <c r="AE114" s="135"/>
      <c r="AF114" s="135"/>
      <c r="AG114" s="136">
        <f>'SO 86-79-03 - D.2.2.6 - I...'!J32</f>
        <v>0</v>
      </c>
      <c r="AH114" s="134"/>
      <c r="AI114" s="134"/>
      <c r="AJ114" s="134"/>
      <c r="AK114" s="134"/>
      <c r="AL114" s="134"/>
      <c r="AM114" s="134"/>
      <c r="AN114" s="136">
        <f>SUM(AG114,AT114)</f>
        <v>0</v>
      </c>
      <c r="AO114" s="134"/>
      <c r="AP114" s="134"/>
      <c r="AQ114" s="137" t="s">
        <v>88</v>
      </c>
      <c r="AR114" s="73"/>
      <c r="AS114" s="138">
        <v>0</v>
      </c>
      <c r="AT114" s="139">
        <f>ROUND(SUM(AV114:AW114),2)</f>
        <v>0</v>
      </c>
      <c r="AU114" s="140">
        <f>'SO 86-79-03 - D.2.2.6 - I...'!P128</f>
        <v>0</v>
      </c>
      <c r="AV114" s="139">
        <f>'SO 86-79-03 - D.2.2.6 - I...'!J35</f>
        <v>0</v>
      </c>
      <c r="AW114" s="139">
        <f>'SO 86-79-03 - D.2.2.6 - I...'!J36</f>
        <v>0</v>
      </c>
      <c r="AX114" s="139">
        <f>'SO 86-79-03 - D.2.2.6 - I...'!J37</f>
        <v>0</v>
      </c>
      <c r="AY114" s="139">
        <f>'SO 86-79-03 - D.2.2.6 - I...'!J38</f>
        <v>0</v>
      </c>
      <c r="AZ114" s="139">
        <f>'SO 86-79-03 - D.2.2.6 - I...'!F35</f>
        <v>0</v>
      </c>
      <c r="BA114" s="139">
        <f>'SO 86-79-03 - D.2.2.6 - I...'!F36</f>
        <v>0</v>
      </c>
      <c r="BB114" s="139">
        <f>'SO 86-79-03 - D.2.2.6 - I...'!F37</f>
        <v>0</v>
      </c>
      <c r="BC114" s="139">
        <f>'SO 86-79-03 - D.2.2.6 - I...'!F38</f>
        <v>0</v>
      </c>
      <c r="BD114" s="141">
        <f>'SO 86-79-03 - D.2.2.6 - I...'!F39</f>
        <v>0</v>
      </c>
      <c r="BE114" s="4"/>
      <c r="BT114" s="142" t="s">
        <v>85</v>
      </c>
      <c r="BV114" s="142" t="s">
        <v>78</v>
      </c>
      <c r="BW114" s="142" t="s">
        <v>142</v>
      </c>
      <c r="BX114" s="142" t="s">
        <v>103</v>
      </c>
      <c r="CL114" s="142" t="s">
        <v>1</v>
      </c>
    </row>
    <row r="115" s="7" customFormat="1" ht="16.5" customHeight="1">
      <c r="A115" s="133" t="s">
        <v>86</v>
      </c>
      <c r="B115" s="120"/>
      <c r="C115" s="121"/>
      <c r="D115" s="122" t="s">
        <v>143</v>
      </c>
      <c r="E115" s="122"/>
      <c r="F115" s="122"/>
      <c r="G115" s="122"/>
      <c r="H115" s="122"/>
      <c r="I115" s="123"/>
      <c r="J115" s="122" t="s">
        <v>144</v>
      </c>
      <c r="K115" s="122"/>
      <c r="L115" s="122"/>
      <c r="M115" s="122"/>
      <c r="N115" s="122"/>
      <c r="O115" s="122"/>
      <c r="P115" s="122"/>
      <c r="Q115" s="122"/>
      <c r="R115" s="122"/>
      <c r="S115" s="122"/>
      <c r="T115" s="122"/>
      <c r="U115" s="122"/>
      <c r="V115" s="122"/>
      <c r="W115" s="122"/>
      <c r="X115" s="122"/>
      <c r="Y115" s="122"/>
      <c r="Z115" s="122"/>
      <c r="AA115" s="122"/>
      <c r="AB115" s="122"/>
      <c r="AC115" s="122"/>
      <c r="AD115" s="122"/>
      <c r="AE115" s="122"/>
      <c r="AF115" s="122"/>
      <c r="AG115" s="125">
        <f>'ON - Ostatní náklady'!J30</f>
        <v>0</v>
      </c>
      <c r="AH115" s="123"/>
      <c r="AI115" s="123"/>
      <c r="AJ115" s="123"/>
      <c r="AK115" s="123"/>
      <c r="AL115" s="123"/>
      <c r="AM115" s="123"/>
      <c r="AN115" s="125">
        <f>SUM(AG115,AT115)</f>
        <v>0</v>
      </c>
      <c r="AO115" s="123"/>
      <c r="AP115" s="123"/>
      <c r="AQ115" s="126" t="s">
        <v>82</v>
      </c>
      <c r="AR115" s="127"/>
      <c r="AS115" s="143">
        <v>0</v>
      </c>
      <c r="AT115" s="144">
        <f>ROUND(SUM(AV115:AW115),2)</f>
        <v>0</v>
      </c>
      <c r="AU115" s="145">
        <f>'ON - Ostatní náklady'!P117</f>
        <v>0</v>
      </c>
      <c r="AV115" s="144">
        <f>'ON - Ostatní náklady'!J33</f>
        <v>0</v>
      </c>
      <c r="AW115" s="144">
        <f>'ON - Ostatní náklady'!J34</f>
        <v>0</v>
      </c>
      <c r="AX115" s="144">
        <f>'ON - Ostatní náklady'!J35</f>
        <v>0</v>
      </c>
      <c r="AY115" s="144">
        <f>'ON - Ostatní náklady'!J36</f>
        <v>0</v>
      </c>
      <c r="AZ115" s="144">
        <f>'ON - Ostatní náklady'!F33</f>
        <v>0</v>
      </c>
      <c r="BA115" s="144">
        <f>'ON - Ostatní náklady'!F34</f>
        <v>0</v>
      </c>
      <c r="BB115" s="144">
        <f>'ON - Ostatní náklady'!F35</f>
        <v>0</v>
      </c>
      <c r="BC115" s="144">
        <f>'ON - Ostatní náklady'!F36</f>
        <v>0</v>
      </c>
      <c r="BD115" s="146">
        <f>'ON - Ostatní náklady'!F37</f>
        <v>0</v>
      </c>
      <c r="BE115" s="7"/>
      <c r="BT115" s="132" t="s">
        <v>83</v>
      </c>
      <c r="BV115" s="132" t="s">
        <v>78</v>
      </c>
      <c r="BW115" s="132" t="s">
        <v>145</v>
      </c>
      <c r="BX115" s="132" t="s">
        <v>5</v>
      </c>
      <c r="CL115" s="132" t="s">
        <v>1</v>
      </c>
      <c r="CM115" s="132" t="s">
        <v>85</v>
      </c>
    </row>
    <row r="116" s="2" customFormat="1" ht="30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1"/>
      <c r="AG116" s="41"/>
      <c r="AH116" s="41"/>
      <c r="AI116" s="41"/>
      <c r="AJ116" s="41"/>
      <c r="AK116" s="41"/>
      <c r="AL116" s="41"/>
      <c r="AM116" s="41"/>
      <c r="AN116" s="41"/>
      <c r="AO116" s="41"/>
      <c r="AP116" s="41"/>
      <c r="AQ116" s="41"/>
      <c r="AR116" s="45"/>
      <c r="AS116" s="39"/>
      <c r="AT116" s="39"/>
      <c r="AU116" s="39"/>
      <c r="AV116" s="39"/>
      <c r="AW116" s="39"/>
      <c r="AX116" s="39"/>
      <c r="AY116" s="39"/>
      <c r="AZ116" s="39"/>
      <c r="BA116" s="39"/>
      <c r="BB116" s="39"/>
      <c r="BC116" s="39"/>
      <c r="BD116" s="39"/>
      <c r="BE116" s="39"/>
    </row>
    <row r="117" s="2" customFormat="1" ht="6.96" customHeight="1">
      <c r="A117" s="39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  <c r="AN117" s="68"/>
      <c r="AO117" s="68"/>
      <c r="AP117" s="68"/>
      <c r="AQ117" s="68"/>
      <c r="AR117" s="45"/>
      <c r="AS117" s="39"/>
      <c r="AT117" s="39"/>
      <c r="AU117" s="39"/>
      <c r="AV117" s="39"/>
      <c r="AW117" s="39"/>
      <c r="AX117" s="39"/>
      <c r="AY117" s="39"/>
      <c r="AZ117" s="39"/>
      <c r="BA117" s="39"/>
      <c r="BB117" s="39"/>
      <c r="BC117" s="39"/>
      <c r="BD117" s="39"/>
      <c r="BE117" s="39"/>
    </row>
  </sheetData>
  <sheetProtection sheet="1" formatColumns="0" formatRows="0" objects="1" scenarios="1" spinCount="100000" saltValue="CPlea5OxeRwREEDFqx7ElwymTYjPi8B3D/EmceT6QMcosWPm08qgWa5uFvqRSVwl5ro+VKUqdFbEtWZszDTglA==" hashValue="f2OB6DZt6x5Cx9g0TT006agVasihz3MyfoTDX/eyktPzvQmqLFp0SRTsSOUz4k0zPzrVs54J8QRvxRPBeoz4Vw==" algorithmName="SHA-512" password="CC35"/>
  <mergeCells count="122">
    <mergeCell ref="C92:G92"/>
    <mergeCell ref="D97:H97"/>
    <mergeCell ref="D101:H101"/>
    <mergeCell ref="D95:H95"/>
    <mergeCell ref="D99:H99"/>
    <mergeCell ref="E103:I103"/>
    <mergeCell ref="E102:I102"/>
    <mergeCell ref="E104:I104"/>
    <mergeCell ref="E96:I96"/>
    <mergeCell ref="E100:I100"/>
    <mergeCell ref="E98:I98"/>
    <mergeCell ref="I92:AF92"/>
    <mergeCell ref="J97:AF97"/>
    <mergeCell ref="J101:AF101"/>
    <mergeCell ref="J99:AF99"/>
    <mergeCell ref="J95:AF95"/>
    <mergeCell ref="K100:AF100"/>
    <mergeCell ref="K103:AF103"/>
    <mergeCell ref="K102:AF102"/>
    <mergeCell ref="K98:AF98"/>
    <mergeCell ref="K104:AF104"/>
    <mergeCell ref="K96:AF96"/>
    <mergeCell ref="L85:AJ85"/>
    <mergeCell ref="E105:I105"/>
    <mergeCell ref="K105:AF105"/>
    <mergeCell ref="E106:I106"/>
    <mergeCell ref="K106:AF106"/>
    <mergeCell ref="E107:I107"/>
    <mergeCell ref="K107:AF107"/>
    <mergeCell ref="E108:I108"/>
    <mergeCell ref="K108:AF108"/>
    <mergeCell ref="E109:I109"/>
    <mergeCell ref="K109:AF109"/>
    <mergeCell ref="E110:I110"/>
    <mergeCell ref="K110:AF110"/>
    <mergeCell ref="E111:I111"/>
    <mergeCell ref="K111:AF111"/>
    <mergeCell ref="E112:I112"/>
    <mergeCell ref="K112:AF112"/>
    <mergeCell ref="E113:I113"/>
    <mergeCell ref="K113:AF113"/>
    <mergeCell ref="E114:I114"/>
    <mergeCell ref="K114:AF114"/>
    <mergeCell ref="D115:H115"/>
    <mergeCell ref="J115:AF11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4:AM104"/>
    <mergeCell ref="AG103:AM103"/>
    <mergeCell ref="AG102:AM102"/>
    <mergeCell ref="AG92:AM92"/>
    <mergeCell ref="AG97:AM97"/>
    <mergeCell ref="AG100:AM100"/>
    <mergeCell ref="AG101:AM101"/>
    <mergeCell ref="AG98:AM98"/>
    <mergeCell ref="AG99:AM99"/>
    <mergeCell ref="AG96:AM96"/>
    <mergeCell ref="AG95:AM95"/>
    <mergeCell ref="AM89:AP89"/>
    <mergeCell ref="AM87:AN87"/>
    <mergeCell ref="AM90:AP90"/>
    <mergeCell ref="AN97:AP97"/>
    <mergeCell ref="AN104:AP104"/>
    <mergeCell ref="AN103:AP103"/>
    <mergeCell ref="AN98:AP98"/>
    <mergeCell ref="AN99:AP99"/>
    <mergeCell ref="AN102:AP102"/>
    <mergeCell ref="AN101:AP101"/>
    <mergeCell ref="AN92:AP92"/>
    <mergeCell ref="AN96:AP96"/>
    <mergeCell ref="AN95:AP95"/>
    <mergeCell ref="AN100:AP100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113:AP113"/>
    <mergeCell ref="AG113:AM113"/>
    <mergeCell ref="AN114:AP114"/>
    <mergeCell ref="AG114:AM114"/>
    <mergeCell ref="AN115:AP115"/>
    <mergeCell ref="AG115:AM115"/>
    <mergeCell ref="AG94:AM94"/>
    <mergeCell ref="AN94:AP94"/>
  </mergeCells>
  <hyperlinks>
    <hyperlink ref="A96" location="'SO 90-90 - Likvidace odpa...'!C2" display="/"/>
    <hyperlink ref="A98" location="'SO 98-98 - Všeobecný objekt'!C2" display="/"/>
    <hyperlink ref="A100" location="'SO-86-54-01 - D.2.1.8 -  ...'!C2" display="/"/>
    <hyperlink ref="A102" location="'SO 86-71-86.01 - D.2.2.1 ...'!C2" display="/"/>
    <hyperlink ref="A103" location="'SO 86-71-86.04 - D.2.2.1 ...'!C2" display="/"/>
    <hyperlink ref="A104" location="'SO 86-71-86.05 - D.2.2.1 ...'!C2" display="/"/>
    <hyperlink ref="A105" location="'SO 86-71-86.06.1 - D.2.2 ...'!C2" display="/"/>
    <hyperlink ref="A106" location="'SO 86-71-86.06.2 - D.2.2 ...'!C2" display="/"/>
    <hyperlink ref="A107" location="'SO 86-71-86.07 - D.2.2.1 ...'!C2" display="/"/>
    <hyperlink ref="A108" location="'SO 86-71-86.08 - D.2.2.1 ...'!C2" display="/"/>
    <hyperlink ref="A109" location="'SO 86-71-86.09 - D.2.2.1 ...'!C2" display="/"/>
    <hyperlink ref="A110" location="'SO 86-77-01 - D.2.2.4 - O...'!C2" display="/"/>
    <hyperlink ref="A111" location="'SO 86-78-86 - D.2.2.5 - O...'!C2" display="/"/>
    <hyperlink ref="A112" location="'SO 86-79-01 - D.2.2.6 - P...'!C2" display="/"/>
    <hyperlink ref="A113" location="'SO 86-79-02 - D.2.2.6 - S...'!C2" display="/"/>
    <hyperlink ref="A114" location="'SO 86-79-03 - D.2.2.6 - I...'!C2" display="/"/>
    <hyperlink ref="A115" location="'ON - Ostatn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146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Rekonstrukce VB ŽST Senice na Hané</v>
      </c>
      <c r="F7" s="151"/>
      <c r="G7" s="151"/>
      <c r="H7" s="151"/>
      <c r="L7" s="21"/>
    </row>
    <row r="8" s="1" customFormat="1" ht="12" customHeight="1">
      <c r="B8" s="21"/>
      <c r="D8" s="151" t="s">
        <v>147</v>
      </c>
      <c r="L8" s="21"/>
    </row>
    <row r="9" s="2" customFormat="1" ht="16.5" customHeight="1">
      <c r="A9" s="39"/>
      <c r="B9" s="45"/>
      <c r="C9" s="39"/>
      <c r="D9" s="39"/>
      <c r="E9" s="152" t="s">
        <v>374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149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2959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16. 5. 2023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83.25" customHeight="1">
      <c r="A29" s="155"/>
      <c r="B29" s="156"/>
      <c r="C29" s="155"/>
      <c r="D29" s="155"/>
      <c r="E29" s="157" t="s">
        <v>151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ROUND(J122,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ROUND((SUM(BE122:BE142)),  2)</f>
        <v>0</v>
      </c>
      <c r="G35" s="39"/>
      <c r="H35" s="39"/>
      <c r="I35" s="165">
        <v>0.20999999999999999</v>
      </c>
      <c r="J35" s="164">
        <f>ROUND(((SUM(BE122:BE142))*I35),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ROUND((SUM(BF122:BF142)),  2)</f>
        <v>0</v>
      </c>
      <c r="G36" s="39"/>
      <c r="H36" s="39"/>
      <c r="I36" s="165">
        <v>0.14999999999999999</v>
      </c>
      <c r="J36" s="164">
        <f>ROUND(((SUM(BF122:BF142))*I36),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ROUND((SUM(BG122:BG142)),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ROUND((SUM(BH122:BH142)),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ROUND((SUM(BI122:BI142)),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Rekonstrukce VB ŽST Senice na Hané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147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374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149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86-71-86.07 - D.2.2.1 - Plyn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16. 5. 2023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 státní organizace</v>
      </c>
      <c r="G93" s="41"/>
      <c r="H93" s="41"/>
      <c r="I93" s="33" t="s">
        <v>30</v>
      </c>
      <c r="J93" s="37" t="str">
        <f>E23</f>
        <v>SAGASTA s. r. 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153</v>
      </c>
      <c r="D96" s="186"/>
      <c r="E96" s="186"/>
      <c r="F96" s="186"/>
      <c r="G96" s="186"/>
      <c r="H96" s="186"/>
      <c r="I96" s="186"/>
      <c r="J96" s="187" t="s">
        <v>154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155</v>
      </c>
      <c r="D98" s="41"/>
      <c r="E98" s="41"/>
      <c r="F98" s="41"/>
      <c r="G98" s="41"/>
      <c r="H98" s="41"/>
      <c r="I98" s="41"/>
      <c r="J98" s="111">
        <f>J122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156</v>
      </c>
    </row>
    <row r="99" s="9" customFormat="1" ht="24.96" customHeight="1">
      <c r="A99" s="9"/>
      <c r="B99" s="189"/>
      <c r="C99" s="190"/>
      <c r="D99" s="191" t="s">
        <v>380</v>
      </c>
      <c r="E99" s="192"/>
      <c r="F99" s="192"/>
      <c r="G99" s="192"/>
      <c r="H99" s="192"/>
      <c r="I99" s="192"/>
      <c r="J99" s="193">
        <f>J123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68"/>
      <c r="C100" s="134"/>
      <c r="D100" s="269" t="s">
        <v>2960</v>
      </c>
      <c r="E100" s="270"/>
      <c r="F100" s="270"/>
      <c r="G100" s="270"/>
      <c r="H100" s="270"/>
      <c r="I100" s="270"/>
      <c r="J100" s="271">
        <f>J124</f>
        <v>0</v>
      </c>
      <c r="K100" s="134"/>
      <c r="L100" s="272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158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84" t="str">
        <f>E7</f>
        <v>Rekonstrukce VB ŽST Senice na Hané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1" customFormat="1" ht="12" customHeight="1">
      <c r="B111" s="22"/>
      <c r="C111" s="33" t="s">
        <v>147</v>
      </c>
      <c r="D111" s="23"/>
      <c r="E111" s="23"/>
      <c r="F111" s="23"/>
      <c r="G111" s="23"/>
      <c r="H111" s="23"/>
      <c r="I111" s="23"/>
      <c r="J111" s="23"/>
      <c r="K111" s="23"/>
      <c r="L111" s="21"/>
    </row>
    <row r="112" s="2" customFormat="1" ht="16.5" customHeight="1">
      <c r="A112" s="39"/>
      <c r="B112" s="40"/>
      <c r="C112" s="41"/>
      <c r="D112" s="41"/>
      <c r="E112" s="184" t="s">
        <v>374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149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E11</f>
        <v>SO 86-71-86.07 - D.2.2.1 - Plyn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F14</f>
        <v xml:space="preserve"> </v>
      </c>
      <c r="G116" s="41"/>
      <c r="H116" s="41"/>
      <c r="I116" s="33" t="s">
        <v>22</v>
      </c>
      <c r="J116" s="80" t="str">
        <f>IF(J14="","",J14)</f>
        <v>16. 5. 2023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E17</f>
        <v>Správa železnic, státní organizace</v>
      </c>
      <c r="G118" s="41"/>
      <c r="H118" s="41"/>
      <c r="I118" s="33" t="s">
        <v>30</v>
      </c>
      <c r="J118" s="37" t="str">
        <f>E23</f>
        <v>SAGASTA s. r. 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IF(E20="","",E20)</f>
        <v>Vyplň údaj</v>
      </c>
      <c r="G119" s="41"/>
      <c r="H119" s="41"/>
      <c r="I119" s="33" t="s">
        <v>33</v>
      </c>
      <c r="J119" s="37" t="str">
        <f>E26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0" customFormat="1" ht="29.28" customHeight="1">
      <c r="A121" s="195"/>
      <c r="B121" s="196"/>
      <c r="C121" s="197" t="s">
        <v>159</v>
      </c>
      <c r="D121" s="198" t="s">
        <v>61</v>
      </c>
      <c r="E121" s="198" t="s">
        <v>57</v>
      </c>
      <c r="F121" s="198" t="s">
        <v>58</v>
      </c>
      <c r="G121" s="198" t="s">
        <v>160</v>
      </c>
      <c r="H121" s="198" t="s">
        <v>161</v>
      </c>
      <c r="I121" s="198" t="s">
        <v>162</v>
      </c>
      <c r="J121" s="198" t="s">
        <v>154</v>
      </c>
      <c r="K121" s="199" t="s">
        <v>163</v>
      </c>
      <c r="L121" s="200"/>
      <c r="M121" s="101" t="s">
        <v>1</v>
      </c>
      <c r="N121" s="102" t="s">
        <v>40</v>
      </c>
      <c r="O121" s="102" t="s">
        <v>164</v>
      </c>
      <c r="P121" s="102" t="s">
        <v>165</v>
      </c>
      <c r="Q121" s="102" t="s">
        <v>166</v>
      </c>
      <c r="R121" s="102" t="s">
        <v>167</v>
      </c>
      <c r="S121" s="102" t="s">
        <v>168</v>
      </c>
      <c r="T121" s="103" t="s">
        <v>169</v>
      </c>
      <c r="U121" s="195"/>
      <c r="V121" s="195"/>
      <c r="W121" s="195"/>
      <c r="X121" s="195"/>
      <c r="Y121" s="195"/>
      <c r="Z121" s="195"/>
      <c r="AA121" s="195"/>
      <c r="AB121" s="195"/>
      <c r="AC121" s="195"/>
      <c r="AD121" s="195"/>
      <c r="AE121" s="195"/>
    </row>
    <row r="122" s="2" customFormat="1" ht="22.8" customHeight="1">
      <c r="A122" s="39"/>
      <c r="B122" s="40"/>
      <c r="C122" s="108" t="s">
        <v>170</v>
      </c>
      <c r="D122" s="41"/>
      <c r="E122" s="41"/>
      <c r="F122" s="41"/>
      <c r="G122" s="41"/>
      <c r="H122" s="41"/>
      <c r="I122" s="41"/>
      <c r="J122" s="201">
        <f>BK122</f>
        <v>0</v>
      </c>
      <c r="K122" s="41"/>
      <c r="L122" s="45"/>
      <c r="M122" s="104"/>
      <c r="N122" s="202"/>
      <c r="O122" s="105"/>
      <c r="P122" s="203">
        <f>P123</f>
        <v>0</v>
      </c>
      <c r="Q122" s="105"/>
      <c r="R122" s="203">
        <f>R123</f>
        <v>0</v>
      </c>
      <c r="S122" s="105"/>
      <c r="T122" s="204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156</v>
      </c>
      <c r="BK122" s="205">
        <f>BK123</f>
        <v>0</v>
      </c>
    </row>
    <row r="123" s="11" customFormat="1" ht="25.92" customHeight="1">
      <c r="A123" s="11"/>
      <c r="B123" s="206"/>
      <c r="C123" s="207"/>
      <c r="D123" s="208" t="s">
        <v>75</v>
      </c>
      <c r="E123" s="209" t="s">
        <v>950</v>
      </c>
      <c r="F123" s="209" t="s">
        <v>951</v>
      </c>
      <c r="G123" s="207"/>
      <c r="H123" s="207"/>
      <c r="I123" s="210"/>
      <c r="J123" s="211">
        <f>BK123</f>
        <v>0</v>
      </c>
      <c r="K123" s="207"/>
      <c r="L123" s="212"/>
      <c r="M123" s="213"/>
      <c r="N123" s="214"/>
      <c r="O123" s="214"/>
      <c r="P123" s="215">
        <f>P124</f>
        <v>0</v>
      </c>
      <c r="Q123" s="214"/>
      <c r="R123" s="215">
        <f>R124</f>
        <v>0</v>
      </c>
      <c r="S123" s="214"/>
      <c r="T123" s="216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17" t="s">
        <v>85</v>
      </c>
      <c r="AT123" s="218" t="s">
        <v>75</v>
      </c>
      <c r="AU123" s="218" t="s">
        <v>76</v>
      </c>
      <c r="AY123" s="217" t="s">
        <v>173</v>
      </c>
      <c r="BK123" s="219">
        <f>BK124</f>
        <v>0</v>
      </c>
    </row>
    <row r="124" s="11" customFormat="1" ht="22.8" customHeight="1">
      <c r="A124" s="11"/>
      <c r="B124" s="206"/>
      <c r="C124" s="207"/>
      <c r="D124" s="208" t="s">
        <v>75</v>
      </c>
      <c r="E124" s="273" t="s">
        <v>2961</v>
      </c>
      <c r="F124" s="273" t="s">
        <v>2962</v>
      </c>
      <c r="G124" s="207"/>
      <c r="H124" s="207"/>
      <c r="I124" s="210"/>
      <c r="J124" s="274">
        <f>BK124</f>
        <v>0</v>
      </c>
      <c r="K124" s="207"/>
      <c r="L124" s="212"/>
      <c r="M124" s="213"/>
      <c r="N124" s="214"/>
      <c r="O124" s="214"/>
      <c r="P124" s="215">
        <f>SUM(P125:P142)</f>
        <v>0</v>
      </c>
      <c r="Q124" s="214"/>
      <c r="R124" s="215">
        <f>SUM(R125:R142)</f>
        <v>0</v>
      </c>
      <c r="S124" s="214"/>
      <c r="T124" s="216">
        <f>SUM(T125:T142)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7" t="s">
        <v>85</v>
      </c>
      <c r="AT124" s="218" t="s">
        <v>75</v>
      </c>
      <c r="AU124" s="218" t="s">
        <v>83</v>
      </c>
      <c r="AY124" s="217" t="s">
        <v>173</v>
      </c>
      <c r="BK124" s="219">
        <f>SUM(BK125:BK142)</f>
        <v>0</v>
      </c>
    </row>
    <row r="125" s="2" customFormat="1" ht="33" customHeight="1">
      <c r="A125" s="39"/>
      <c r="B125" s="40"/>
      <c r="C125" s="220" t="s">
        <v>83</v>
      </c>
      <c r="D125" s="220" t="s">
        <v>174</v>
      </c>
      <c r="E125" s="221" t="s">
        <v>2963</v>
      </c>
      <c r="F125" s="222" t="s">
        <v>2964</v>
      </c>
      <c r="G125" s="223" t="s">
        <v>470</v>
      </c>
      <c r="H125" s="224">
        <v>1</v>
      </c>
      <c r="I125" s="225"/>
      <c r="J125" s="226">
        <f>ROUND(I125*H125,2)</f>
        <v>0</v>
      </c>
      <c r="K125" s="222" t="s">
        <v>283</v>
      </c>
      <c r="L125" s="45"/>
      <c r="M125" s="227" t="s">
        <v>1</v>
      </c>
      <c r="N125" s="228" t="s">
        <v>41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251</v>
      </c>
      <c r="AT125" s="231" t="s">
        <v>174</v>
      </c>
      <c r="AU125" s="231" t="s">
        <v>85</v>
      </c>
      <c r="AY125" s="18" t="s">
        <v>173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83</v>
      </c>
      <c r="BK125" s="232">
        <f>ROUND(I125*H125,2)</f>
        <v>0</v>
      </c>
      <c r="BL125" s="18" t="s">
        <v>251</v>
      </c>
      <c r="BM125" s="231" t="s">
        <v>85</v>
      </c>
    </row>
    <row r="126" s="2" customFormat="1" ht="24.15" customHeight="1">
      <c r="A126" s="39"/>
      <c r="B126" s="40"/>
      <c r="C126" s="220" t="s">
        <v>85</v>
      </c>
      <c r="D126" s="220" t="s">
        <v>174</v>
      </c>
      <c r="E126" s="221" t="s">
        <v>2965</v>
      </c>
      <c r="F126" s="222" t="s">
        <v>2966</v>
      </c>
      <c r="G126" s="223" t="s">
        <v>353</v>
      </c>
      <c r="H126" s="224">
        <v>15</v>
      </c>
      <c r="I126" s="225"/>
      <c r="J126" s="226">
        <f>ROUND(I126*H126,2)</f>
        <v>0</v>
      </c>
      <c r="K126" s="222" t="s">
        <v>283</v>
      </c>
      <c r="L126" s="45"/>
      <c r="M126" s="227" t="s">
        <v>1</v>
      </c>
      <c r="N126" s="228" t="s">
        <v>41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251</v>
      </c>
      <c r="AT126" s="231" t="s">
        <v>174</v>
      </c>
      <c r="AU126" s="231" t="s">
        <v>85</v>
      </c>
      <c r="AY126" s="18" t="s">
        <v>173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83</v>
      </c>
      <c r="BK126" s="232">
        <f>ROUND(I126*H126,2)</f>
        <v>0</v>
      </c>
      <c r="BL126" s="18" t="s">
        <v>251</v>
      </c>
      <c r="BM126" s="231" t="s">
        <v>178</v>
      </c>
    </row>
    <row r="127" s="2" customFormat="1" ht="24.15" customHeight="1">
      <c r="A127" s="39"/>
      <c r="B127" s="40"/>
      <c r="C127" s="220" t="s">
        <v>189</v>
      </c>
      <c r="D127" s="220" t="s">
        <v>174</v>
      </c>
      <c r="E127" s="221" t="s">
        <v>2967</v>
      </c>
      <c r="F127" s="222" t="s">
        <v>2968</v>
      </c>
      <c r="G127" s="223" t="s">
        <v>353</v>
      </c>
      <c r="H127" s="224">
        <v>2</v>
      </c>
      <c r="I127" s="225"/>
      <c r="J127" s="226">
        <f>ROUND(I127*H127,2)</f>
        <v>0</v>
      </c>
      <c r="K127" s="222" t="s">
        <v>283</v>
      </c>
      <c r="L127" s="45"/>
      <c r="M127" s="227" t="s">
        <v>1</v>
      </c>
      <c r="N127" s="228" t="s">
        <v>41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251</v>
      </c>
      <c r="AT127" s="231" t="s">
        <v>174</v>
      </c>
      <c r="AU127" s="231" t="s">
        <v>85</v>
      </c>
      <c r="AY127" s="18" t="s">
        <v>173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83</v>
      </c>
      <c r="BK127" s="232">
        <f>ROUND(I127*H127,2)</f>
        <v>0</v>
      </c>
      <c r="BL127" s="18" t="s">
        <v>251</v>
      </c>
      <c r="BM127" s="231" t="s">
        <v>203</v>
      </c>
    </row>
    <row r="128" s="2" customFormat="1" ht="24.15" customHeight="1">
      <c r="A128" s="39"/>
      <c r="B128" s="40"/>
      <c r="C128" s="220" t="s">
        <v>178</v>
      </c>
      <c r="D128" s="220" t="s">
        <v>174</v>
      </c>
      <c r="E128" s="221" t="s">
        <v>2969</v>
      </c>
      <c r="F128" s="222" t="s">
        <v>2970</v>
      </c>
      <c r="G128" s="223" t="s">
        <v>304</v>
      </c>
      <c r="H128" s="224">
        <v>0.19500000000000001</v>
      </c>
      <c r="I128" s="225"/>
      <c r="J128" s="226">
        <f>ROUND(I128*H128,2)</f>
        <v>0</v>
      </c>
      <c r="K128" s="222" t="s">
        <v>283</v>
      </c>
      <c r="L128" s="45"/>
      <c r="M128" s="227" t="s">
        <v>1</v>
      </c>
      <c r="N128" s="228" t="s">
        <v>41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251</v>
      </c>
      <c r="AT128" s="231" t="s">
        <v>174</v>
      </c>
      <c r="AU128" s="231" t="s">
        <v>85</v>
      </c>
      <c r="AY128" s="18" t="s">
        <v>173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83</v>
      </c>
      <c r="BK128" s="232">
        <f>ROUND(I128*H128,2)</f>
        <v>0</v>
      </c>
      <c r="BL128" s="18" t="s">
        <v>251</v>
      </c>
      <c r="BM128" s="231" t="s">
        <v>213</v>
      </c>
    </row>
    <row r="129" s="12" customFormat="1">
      <c r="A129" s="12"/>
      <c r="B129" s="238"/>
      <c r="C129" s="239"/>
      <c r="D129" s="233" t="s">
        <v>182</v>
      </c>
      <c r="E129" s="240" t="s">
        <v>1</v>
      </c>
      <c r="F129" s="241" t="s">
        <v>2971</v>
      </c>
      <c r="G129" s="239"/>
      <c r="H129" s="242">
        <v>0.19500000000000001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48" t="s">
        <v>182</v>
      </c>
      <c r="AU129" s="248" t="s">
        <v>85</v>
      </c>
      <c r="AV129" s="12" t="s">
        <v>85</v>
      </c>
      <c r="AW129" s="12" t="s">
        <v>32</v>
      </c>
      <c r="AX129" s="12" t="s">
        <v>76</v>
      </c>
      <c r="AY129" s="248" t="s">
        <v>173</v>
      </c>
    </row>
    <row r="130" s="13" customFormat="1">
      <c r="A130" s="13"/>
      <c r="B130" s="249"/>
      <c r="C130" s="250"/>
      <c r="D130" s="233" t="s">
        <v>182</v>
      </c>
      <c r="E130" s="251" t="s">
        <v>1</v>
      </c>
      <c r="F130" s="252" t="s">
        <v>184</v>
      </c>
      <c r="G130" s="250"/>
      <c r="H130" s="253">
        <v>0.19500000000000001</v>
      </c>
      <c r="I130" s="254"/>
      <c r="J130" s="250"/>
      <c r="K130" s="250"/>
      <c r="L130" s="255"/>
      <c r="M130" s="256"/>
      <c r="N130" s="257"/>
      <c r="O130" s="257"/>
      <c r="P130" s="257"/>
      <c r="Q130" s="257"/>
      <c r="R130" s="257"/>
      <c r="S130" s="257"/>
      <c r="T130" s="25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9" t="s">
        <v>182</v>
      </c>
      <c r="AU130" s="259" t="s">
        <v>85</v>
      </c>
      <c r="AV130" s="13" t="s">
        <v>178</v>
      </c>
      <c r="AW130" s="13" t="s">
        <v>32</v>
      </c>
      <c r="AX130" s="13" t="s">
        <v>83</v>
      </c>
      <c r="AY130" s="259" t="s">
        <v>173</v>
      </c>
    </row>
    <row r="131" s="2" customFormat="1" ht="24.15" customHeight="1">
      <c r="A131" s="39"/>
      <c r="B131" s="40"/>
      <c r="C131" s="275" t="s">
        <v>198</v>
      </c>
      <c r="D131" s="275" t="s">
        <v>335</v>
      </c>
      <c r="E131" s="276" t="s">
        <v>2972</v>
      </c>
      <c r="F131" s="277" t="s">
        <v>2973</v>
      </c>
      <c r="G131" s="278" t="s">
        <v>1028</v>
      </c>
      <c r="H131" s="279">
        <v>0.076999999999999999</v>
      </c>
      <c r="I131" s="280"/>
      <c r="J131" s="281">
        <f>ROUND(I131*H131,2)</f>
        <v>0</v>
      </c>
      <c r="K131" s="277" t="s">
        <v>283</v>
      </c>
      <c r="L131" s="282"/>
      <c r="M131" s="283" t="s">
        <v>1</v>
      </c>
      <c r="N131" s="284" t="s">
        <v>41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358</v>
      </c>
      <c r="AT131" s="231" t="s">
        <v>335</v>
      </c>
      <c r="AU131" s="231" t="s">
        <v>85</v>
      </c>
      <c r="AY131" s="18" t="s">
        <v>173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83</v>
      </c>
      <c r="BK131" s="232">
        <f>ROUND(I131*H131,2)</f>
        <v>0</v>
      </c>
      <c r="BL131" s="18" t="s">
        <v>251</v>
      </c>
      <c r="BM131" s="231" t="s">
        <v>224</v>
      </c>
    </row>
    <row r="132" s="12" customFormat="1">
      <c r="A132" s="12"/>
      <c r="B132" s="238"/>
      <c r="C132" s="239"/>
      <c r="D132" s="233" t="s">
        <v>182</v>
      </c>
      <c r="E132" s="240" t="s">
        <v>1</v>
      </c>
      <c r="F132" s="241" t="s">
        <v>2974</v>
      </c>
      <c r="G132" s="239"/>
      <c r="H132" s="242">
        <v>0.076999999999999999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48" t="s">
        <v>182</v>
      </c>
      <c r="AU132" s="248" t="s">
        <v>85</v>
      </c>
      <c r="AV132" s="12" t="s">
        <v>85</v>
      </c>
      <c r="AW132" s="12" t="s">
        <v>32</v>
      </c>
      <c r="AX132" s="12" t="s">
        <v>76</v>
      </c>
      <c r="AY132" s="248" t="s">
        <v>173</v>
      </c>
    </row>
    <row r="133" s="13" customFormat="1">
      <c r="A133" s="13"/>
      <c r="B133" s="249"/>
      <c r="C133" s="250"/>
      <c r="D133" s="233" t="s">
        <v>182</v>
      </c>
      <c r="E133" s="251" t="s">
        <v>1</v>
      </c>
      <c r="F133" s="252" t="s">
        <v>184</v>
      </c>
      <c r="G133" s="250"/>
      <c r="H133" s="253">
        <v>0.076999999999999999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9" t="s">
        <v>182</v>
      </c>
      <c r="AU133" s="259" t="s">
        <v>85</v>
      </c>
      <c r="AV133" s="13" t="s">
        <v>178</v>
      </c>
      <c r="AW133" s="13" t="s">
        <v>32</v>
      </c>
      <c r="AX133" s="13" t="s">
        <v>83</v>
      </c>
      <c r="AY133" s="259" t="s">
        <v>173</v>
      </c>
    </row>
    <row r="134" s="2" customFormat="1" ht="33" customHeight="1">
      <c r="A134" s="39"/>
      <c r="B134" s="40"/>
      <c r="C134" s="220" t="s">
        <v>203</v>
      </c>
      <c r="D134" s="220" t="s">
        <v>174</v>
      </c>
      <c r="E134" s="221" t="s">
        <v>2975</v>
      </c>
      <c r="F134" s="222" t="s">
        <v>2976</v>
      </c>
      <c r="G134" s="223" t="s">
        <v>304</v>
      </c>
      <c r="H134" s="224">
        <v>0.19500000000000001</v>
      </c>
      <c r="I134" s="225"/>
      <c r="J134" s="226">
        <f>ROUND(I134*H134,2)</f>
        <v>0</v>
      </c>
      <c r="K134" s="222" t="s">
        <v>283</v>
      </c>
      <c r="L134" s="45"/>
      <c r="M134" s="227" t="s">
        <v>1</v>
      </c>
      <c r="N134" s="228" t="s">
        <v>41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251</v>
      </c>
      <c r="AT134" s="231" t="s">
        <v>174</v>
      </c>
      <c r="AU134" s="231" t="s">
        <v>85</v>
      </c>
      <c r="AY134" s="18" t="s">
        <v>173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83</v>
      </c>
      <c r="BK134" s="232">
        <f>ROUND(I134*H134,2)</f>
        <v>0</v>
      </c>
      <c r="BL134" s="18" t="s">
        <v>251</v>
      </c>
      <c r="BM134" s="231" t="s">
        <v>233</v>
      </c>
    </row>
    <row r="135" s="12" customFormat="1">
      <c r="A135" s="12"/>
      <c r="B135" s="238"/>
      <c r="C135" s="239"/>
      <c r="D135" s="233" t="s">
        <v>182</v>
      </c>
      <c r="E135" s="240" t="s">
        <v>1</v>
      </c>
      <c r="F135" s="241" t="s">
        <v>2971</v>
      </c>
      <c r="G135" s="239"/>
      <c r="H135" s="242">
        <v>0.19500000000000001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48" t="s">
        <v>182</v>
      </c>
      <c r="AU135" s="248" t="s">
        <v>85</v>
      </c>
      <c r="AV135" s="12" t="s">
        <v>85</v>
      </c>
      <c r="AW135" s="12" t="s">
        <v>32</v>
      </c>
      <c r="AX135" s="12" t="s">
        <v>76</v>
      </c>
      <c r="AY135" s="248" t="s">
        <v>173</v>
      </c>
    </row>
    <row r="136" s="13" customFormat="1">
      <c r="A136" s="13"/>
      <c r="B136" s="249"/>
      <c r="C136" s="250"/>
      <c r="D136" s="233" t="s">
        <v>182</v>
      </c>
      <c r="E136" s="251" t="s">
        <v>1</v>
      </c>
      <c r="F136" s="252" t="s">
        <v>184</v>
      </c>
      <c r="G136" s="250"/>
      <c r="H136" s="253">
        <v>0.19500000000000001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9" t="s">
        <v>182</v>
      </c>
      <c r="AU136" s="259" t="s">
        <v>85</v>
      </c>
      <c r="AV136" s="13" t="s">
        <v>178</v>
      </c>
      <c r="AW136" s="13" t="s">
        <v>32</v>
      </c>
      <c r="AX136" s="13" t="s">
        <v>83</v>
      </c>
      <c r="AY136" s="259" t="s">
        <v>173</v>
      </c>
    </row>
    <row r="137" s="2" customFormat="1" ht="24.15" customHeight="1">
      <c r="A137" s="39"/>
      <c r="B137" s="40"/>
      <c r="C137" s="275" t="s">
        <v>208</v>
      </c>
      <c r="D137" s="275" t="s">
        <v>335</v>
      </c>
      <c r="E137" s="276" t="s">
        <v>2977</v>
      </c>
      <c r="F137" s="277" t="s">
        <v>2978</v>
      </c>
      <c r="G137" s="278" t="s">
        <v>1028</v>
      </c>
      <c r="H137" s="279">
        <v>0.035999999999999997</v>
      </c>
      <c r="I137" s="280"/>
      <c r="J137" s="281">
        <f>ROUND(I137*H137,2)</f>
        <v>0</v>
      </c>
      <c r="K137" s="277" t="s">
        <v>283</v>
      </c>
      <c r="L137" s="282"/>
      <c r="M137" s="283" t="s">
        <v>1</v>
      </c>
      <c r="N137" s="284" t="s">
        <v>41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358</v>
      </c>
      <c r="AT137" s="231" t="s">
        <v>335</v>
      </c>
      <c r="AU137" s="231" t="s">
        <v>85</v>
      </c>
      <c r="AY137" s="18" t="s">
        <v>173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83</v>
      </c>
      <c r="BK137" s="232">
        <f>ROUND(I137*H137,2)</f>
        <v>0</v>
      </c>
      <c r="BL137" s="18" t="s">
        <v>251</v>
      </c>
      <c r="BM137" s="231" t="s">
        <v>242</v>
      </c>
    </row>
    <row r="138" s="12" customFormat="1">
      <c r="A138" s="12"/>
      <c r="B138" s="238"/>
      <c r="C138" s="239"/>
      <c r="D138" s="233" t="s">
        <v>182</v>
      </c>
      <c r="E138" s="240" t="s">
        <v>1</v>
      </c>
      <c r="F138" s="241" t="s">
        <v>2979</v>
      </c>
      <c r="G138" s="239"/>
      <c r="H138" s="242">
        <v>0.035999999999999997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48" t="s">
        <v>182</v>
      </c>
      <c r="AU138" s="248" t="s">
        <v>85</v>
      </c>
      <c r="AV138" s="12" t="s">
        <v>85</v>
      </c>
      <c r="AW138" s="12" t="s">
        <v>32</v>
      </c>
      <c r="AX138" s="12" t="s">
        <v>76</v>
      </c>
      <c r="AY138" s="248" t="s">
        <v>173</v>
      </c>
    </row>
    <row r="139" s="13" customFormat="1">
      <c r="A139" s="13"/>
      <c r="B139" s="249"/>
      <c r="C139" s="250"/>
      <c r="D139" s="233" t="s">
        <v>182</v>
      </c>
      <c r="E139" s="251" t="s">
        <v>1</v>
      </c>
      <c r="F139" s="252" t="s">
        <v>184</v>
      </c>
      <c r="G139" s="250"/>
      <c r="H139" s="253">
        <v>0.035999999999999997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9" t="s">
        <v>182</v>
      </c>
      <c r="AU139" s="259" t="s">
        <v>85</v>
      </c>
      <c r="AV139" s="13" t="s">
        <v>178</v>
      </c>
      <c r="AW139" s="13" t="s">
        <v>32</v>
      </c>
      <c r="AX139" s="13" t="s">
        <v>83</v>
      </c>
      <c r="AY139" s="259" t="s">
        <v>173</v>
      </c>
    </row>
    <row r="140" s="2" customFormat="1" ht="16.5" customHeight="1">
      <c r="A140" s="39"/>
      <c r="B140" s="40"/>
      <c r="C140" s="220" t="s">
        <v>213</v>
      </c>
      <c r="D140" s="220" t="s">
        <v>174</v>
      </c>
      <c r="E140" s="221" t="s">
        <v>2980</v>
      </c>
      <c r="F140" s="222" t="s">
        <v>2981</v>
      </c>
      <c r="G140" s="223" t="s">
        <v>282</v>
      </c>
      <c r="H140" s="224">
        <v>1</v>
      </c>
      <c r="I140" s="225"/>
      <c r="J140" s="226">
        <f>ROUND(I140*H140,2)</f>
        <v>0</v>
      </c>
      <c r="K140" s="222" t="s">
        <v>1</v>
      </c>
      <c r="L140" s="45"/>
      <c r="M140" s="227" t="s">
        <v>1</v>
      </c>
      <c r="N140" s="228" t="s">
        <v>41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251</v>
      </c>
      <c r="AT140" s="231" t="s">
        <v>174</v>
      </c>
      <c r="AU140" s="231" t="s">
        <v>85</v>
      </c>
      <c r="AY140" s="18" t="s">
        <v>173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83</v>
      </c>
      <c r="BK140" s="232">
        <f>ROUND(I140*H140,2)</f>
        <v>0</v>
      </c>
      <c r="BL140" s="18" t="s">
        <v>251</v>
      </c>
      <c r="BM140" s="231" t="s">
        <v>251</v>
      </c>
    </row>
    <row r="141" s="2" customFormat="1" ht="16.5" customHeight="1">
      <c r="A141" s="39"/>
      <c r="B141" s="40"/>
      <c r="C141" s="220" t="s">
        <v>218</v>
      </c>
      <c r="D141" s="220" t="s">
        <v>174</v>
      </c>
      <c r="E141" s="221" t="s">
        <v>2982</v>
      </c>
      <c r="F141" s="222" t="s">
        <v>2983</v>
      </c>
      <c r="G141" s="223" t="s">
        <v>282</v>
      </c>
      <c r="H141" s="224">
        <v>1</v>
      </c>
      <c r="I141" s="225"/>
      <c r="J141" s="226">
        <f>ROUND(I141*H141,2)</f>
        <v>0</v>
      </c>
      <c r="K141" s="222" t="s">
        <v>1</v>
      </c>
      <c r="L141" s="45"/>
      <c r="M141" s="227" t="s">
        <v>1</v>
      </c>
      <c r="N141" s="228" t="s">
        <v>41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251</v>
      </c>
      <c r="AT141" s="231" t="s">
        <v>174</v>
      </c>
      <c r="AU141" s="231" t="s">
        <v>85</v>
      </c>
      <c r="AY141" s="18" t="s">
        <v>173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83</v>
      </c>
      <c r="BK141" s="232">
        <f>ROUND(I141*H141,2)</f>
        <v>0</v>
      </c>
      <c r="BL141" s="18" t="s">
        <v>251</v>
      </c>
      <c r="BM141" s="231" t="s">
        <v>327</v>
      </c>
    </row>
    <row r="142" s="2" customFormat="1" ht="44.25" customHeight="1">
      <c r="A142" s="39"/>
      <c r="B142" s="40"/>
      <c r="C142" s="220" t="s">
        <v>224</v>
      </c>
      <c r="D142" s="220" t="s">
        <v>174</v>
      </c>
      <c r="E142" s="221" t="s">
        <v>2984</v>
      </c>
      <c r="F142" s="222" t="s">
        <v>2985</v>
      </c>
      <c r="G142" s="223" t="s">
        <v>221</v>
      </c>
      <c r="H142" s="224">
        <v>0.027</v>
      </c>
      <c r="I142" s="225"/>
      <c r="J142" s="226">
        <f>ROUND(I142*H142,2)</f>
        <v>0</v>
      </c>
      <c r="K142" s="222" t="s">
        <v>283</v>
      </c>
      <c r="L142" s="45"/>
      <c r="M142" s="263" t="s">
        <v>1</v>
      </c>
      <c r="N142" s="264" t="s">
        <v>41</v>
      </c>
      <c r="O142" s="265"/>
      <c r="P142" s="266">
        <f>O142*H142</f>
        <v>0</v>
      </c>
      <c r="Q142" s="266">
        <v>0</v>
      </c>
      <c r="R142" s="266">
        <f>Q142*H142</f>
        <v>0</v>
      </c>
      <c r="S142" s="266">
        <v>0</v>
      </c>
      <c r="T142" s="26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251</v>
      </c>
      <c r="AT142" s="231" t="s">
        <v>174</v>
      </c>
      <c r="AU142" s="231" t="s">
        <v>85</v>
      </c>
      <c r="AY142" s="18" t="s">
        <v>173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83</v>
      </c>
      <c r="BK142" s="232">
        <f>ROUND(I142*H142,2)</f>
        <v>0</v>
      </c>
      <c r="BL142" s="18" t="s">
        <v>251</v>
      </c>
      <c r="BM142" s="231" t="s">
        <v>331</v>
      </c>
    </row>
    <row r="143" s="2" customFormat="1" ht="6.96" customHeight="1">
      <c r="A143" s="39"/>
      <c r="B143" s="67"/>
      <c r="C143" s="68"/>
      <c r="D143" s="68"/>
      <c r="E143" s="68"/>
      <c r="F143" s="68"/>
      <c r="G143" s="68"/>
      <c r="H143" s="68"/>
      <c r="I143" s="68"/>
      <c r="J143" s="68"/>
      <c r="K143" s="68"/>
      <c r="L143" s="45"/>
      <c r="M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</sheetData>
  <sheetProtection sheet="1" autoFilter="0" formatColumns="0" formatRows="0" objects="1" scenarios="1" spinCount="100000" saltValue="N30bvY/UEDdWekNK0mwRLRqJP6/hl4gC+y4mBzCwzXaxemqjOB3Ze/E31TnS9F3Qtu/R6+38zNMTxOvOOuXlbQ==" hashValue="sb44sdt5YaC/8O9xC5c/vJQ6IMtSpEDXdu01Fob6Kdf6A1DKvq1j6yKT7O3OBBoS5JMDAr5qE9Dj9CiBmcl51A==" algorithmName="SHA-512" password="CC35"/>
  <autoFilter ref="C121:K1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146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Rekonstrukce VB ŽST Senice na Hané</v>
      </c>
      <c r="F7" s="151"/>
      <c r="G7" s="151"/>
      <c r="H7" s="151"/>
      <c r="L7" s="21"/>
    </row>
    <row r="8" s="1" customFormat="1" ht="12" customHeight="1">
      <c r="B8" s="21"/>
      <c r="D8" s="151" t="s">
        <v>147</v>
      </c>
      <c r="L8" s="21"/>
    </row>
    <row r="9" s="2" customFormat="1" ht="16.5" customHeight="1">
      <c r="A9" s="39"/>
      <c r="B9" s="45"/>
      <c r="C9" s="39"/>
      <c r="D9" s="39"/>
      <c r="E9" s="152" t="s">
        <v>374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149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2986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16. 5. 2023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83.25" customHeight="1">
      <c r="A29" s="155"/>
      <c r="B29" s="156"/>
      <c r="C29" s="155"/>
      <c r="D29" s="155"/>
      <c r="E29" s="157" t="s">
        <v>151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ROUND(J126,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ROUND((SUM(BE126:BE191)),  2)</f>
        <v>0</v>
      </c>
      <c r="G35" s="39"/>
      <c r="H35" s="39"/>
      <c r="I35" s="165">
        <v>0.20999999999999999</v>
      </c>
      <c r="J35" s="164">
        <f>ROUND(((SUM(BE126:BE191))*I35),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ROUND((SUM(BF126:BF191)),  2)</f>
        <v>0</v>
      </c>
      <c r="G36" s="39"/>
      <c r="H36" s="39"/>
      <c r="I36" s="165">
        <v>0.14999999999999999</v>
      </c>
      <c r="J36" s="164">
        <f>ROUND(((SUM(BF126:BF191))*I36),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ROUND((SUM(BG126:BG191)),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ROUND((SUM(BH126:BH191)),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ROUND((SUM(BI126:BI191)),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Rekonstrukce VB ŽST Senice na Hané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147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374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149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86-71-86.08 - D.2.2.1 - Vytápění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16. 5. 2023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 státní organizace</v>
      </c>
      <c r="G93" s="41"/>
      <c r="H93" s="41"/>
      <c r="I93" s="33" t="s">
        <v>30</v>
      </c>
      <c r="J93" s="37" t="str">
        <f>E23</f>
        <v>SAGASTA s. r. 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153</v>
      </c>
      <c r="D96" s="186"/>
      <c r="E96" s="186"/>
      <c r="F96" s="186"/>
      <c r="G96" s="186"/>
      <c r="H96" s="186"/>
      <c r="I96" s="186"/>
      <c r="J96" s="187" t="s">
        <v>154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155</v>
      </c>
      <c r="D98" s="41"/>
      <c r="E98" s="41"/>
      <c r="F98" s="41"/>
      <c r="G98" s="41"/>
      <c r="H98" s="41"/>
      <c r="I98" s="41"/>
      <c r="J98" s="111">
        <f>J126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156</v>
      </c>
    </row>
    <row r="99" s="9" customFormat="1" ht="24.96" customHeight="1">
      <c r="A99" s="9"/>
      <c r="B99" s="189"/>
      <c r="C99" s="190"/>
      <c r="D99" s="191" t="s">
        <v>380</v>
      </c>
      <c r="E99" s="192"/>
      <c r="F99" s="192"/>
      <c r="G99" s="192"/>
      <c r="H99" s="192"/>
      <c r="I99" s="192"/>
      <c r="J99" s="193">
        <f>J127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68"/>
      <c r="C100" s="134"/>
      <c r="D100" s="269" t="s">
        <v>2987</v>
      </c>
      <c r="E100" s="270"/>
      <c r="F100" s="270"/>
      <c r="G100" s="270"/>
      <c r="H100" s="270"/>
      <c r="I100" s="270"/>
      <c r="J100" s="271">
        <f>J128</f>
        <v>0</v>
      </c>
      <c r="K100" s="134"/>
      <c r="L100" s="272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68"/>
      <c r="C101" s="134"/>
      <c r="D101" s="269" t="s">
        <v>2988</v>
      </c>
      <c r="E101" s="270"/>
      <c r="F101" s="270"/>
      <c r="G101" s="270"/>
      <c r="H101" s="270"/>
      <c r="I101" s="270"/>
      <c r="J101" s="271">
        <f>J133</f>
        <v>0</v>
      </c>
      <c r="K101" s="134"/>
      <c r="L101" s="272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68"/>
      <c r="C102" s="134"/>
      <c r="D102" s="269" t="s">
        <v>2989</v>
      </c>
      <c r="E102" s="270"/>
      <c r="F102" s="270"/>
      <c r="G102" s="270"/>
      <c r="H102" s="270"/>
      <c r="I102" s="270"/>
      <c r="J102" s="271">
        <f>J138</f>
        <v>0</v>
      </c>
      <c r="K102" s="134"/>
      <c r="L102" s="272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9.92" customHeight="1">
      <c r="A103" s="14"/>
      <c r="B103" s="268"/>
      <c r="C103" s="134"/>
      <c r="D103" s="269" t="s">
        <v>2990</v>
      </c>
      <c r="E103" s="270"/>
      <c r="F103" s="270"/>
      <c r="G103" s="270"/>
      <c r="H103" s="270"/>
      <c r="I103" s="270"/>
      <c r="J103" s="271">
        <f>J157</f>
        <v>0</v>
      </c>
      <c r="K103" s="134"/>
      <c r="L103" s="272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14" customFormat="1" ht="19.92" customHeight="1">
      <c r="A104" s="14"/>
      <c r="B104" s="268"/>
      <c r="C104" s="134"/>
      <c r="D104" s="269" t="s">
        <v>2991</v>
      </c>
      <c r="E104" s="270"/>
      <c r="F104" s="270"/>
      <c r="G104" s="270"/>
      <c r="H104" s="270"/>
      <c r="I104" s="270"/>
      <c r="J104" s="271">
        <f>J180</f>
        <v>0</v>
      </c>
      <c r="K104" s="134"/>
      <c r="L104" s="272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158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4" t="str">
        <f>E7</f>
        <v>Rekonstrukce VB ŽST Senice na Hané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147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184" t="s">
        <v>374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149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E11</f>
        <v>SO 86-71-86.08 - D.2.2.1 - Vytápění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F14</f>
        <v xml:space="preserve"> </v>
      </c>
      <c r="G120" s="41"/>
      <c r="H120" s="41"/>
      <c r="I120" s="33" t="s">
        <v>22</v>
      </c>
      <c r="J120" s="80" t="str">
        <f>IF(J14="","",J14)</f>
        <v>16. 5. 2023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E17</f>
        <v>Správa železnic, státní organizace</v>
      </c>
      <c r="G122" s="41"/>
      <c r="H122" s="41"/>
      <c r="I122" s="33" t="s">
        <v>30</v>
      </c>
      <c r="J122" s="37" t="str">
        <f>E23</f>
        <v>SAGASTA s. r. 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IF(E20="","",E20)</f>
        <v>Vyplň údaj</v>
      </c>
      <c r="G123" s="41"/>
      <c r="H123" s="41"/>
      <c r="I123" s="33" t="s">
        <v>33</v>
      </c>
      <c r="J123" s="37" t="str">
        <f>E26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0" customFormat="1" ht="29.28" customHeight="1">
      <c r="A125" s="195"/>
      <c r="B125" s="196"/>
      <c r="C125" s="197" t="s">
        <v>159</v>
      </c>
      <c r="D125" s="198" t="s">
        <v>61</v>
      </c>
      <c r="E125" s="198" t="s">
        <v>57</v>
      </c>
      <c r="F125" s="198" t="s">
        <v>58</v>
      </c>
      <c r="G125" s="198" t="s">
        <v>160</v>
      </c>
      <c r="H125" s="198" t="s">
        <v>161</v>
      </c>
      <c r="I125" s="198" t="s">
        <v>162</v>
      </c>
      <c r="J125" s="198" t="s">
        <v>154</v>
      </c>
      <c r="K125" s="199" t="s">
        <v>163</v>
      </c>
      <c r="L125" s="200"/>
      <c r="M125" s="101" t="s">
        <v>1</v>
      </c>
      <c r="N125" s="102" t="s">
        <v>40</v>
      </c>
      <c r="O125" s="102" t="s">
        <v>164</v>
      </c>
      <c r="P125" s="102" t="s">
        <v>165</v>
      </c>
      <c r="Q125" s="102" t="s">
        <v>166</v>
      </c>
      <c r="R125" s="102" t="s">
        <v>167</v>
      </c>
      <c r="S125" s="102" t="s">
        <v>168</v>
      </c>
      <c r="T125" s="103" t="s">
        <v>169</v>
      </c>
      <c r="U125" s="195"/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/>
    </row>
    <row r="126" s="2" customFormat="1" ht="22.8" customHeight="1">
      <c r="A126" s="39"/>
      <c r="B126" s="40"/>
      <c r="C126" s="108" t="s">
        <v>170</v>
      </c>
      <c r="D126" s="41"/>
      <c r="E126" s="41"/>
      <c r="F126" s="41"/>
      <c r="G126" s="41"/>
      <c r="H126" s="41"/>
      <c r="I126" s="41"/>
      <c r="J126" s="201">
        <f>BK126</f>
        <v>0</v>
      </c>
      <c r="K126" s="41"/>
      <c r="L126" s="45"/>
      <c r="M126" s="104"/>
      <c r="N126" s="202"/>
      <c r="O126" s="105"/>
      <c r="P126" s="203">
        <f>P127</f>
        <v>0</v>
      </c>
      <c r="Q126" s="105"/>
      <c r="R126" s="203">
        <f>R127</f>
        <v>0</v>
      </c>
      <c r="S126" s="105"/>
      <c r="T126" s="204">
        <f>T127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156</v>
      </c>
      <c r="BK126" s="205">
        <f>BK127</f>
        <v>0</v>
      </c>
    </row>
    <row r="127" s="11" customFormat="1" ht="25.92" customHeight="1">
      <c r="A127" s="11"/>
      <c r="B127" s="206"/>
      <c r="C127" s="207"/>
      <c r="D127" s="208" t="s">
        <v>75</v>
      </c>
      <c r="E127" s="209" t="s">
        <v>950</v>
      </c>
      <c r="F127" s="209" t="s">
        <v>951</v>
      </c>
      <c r="G127" s="207"/>
      <c r="H127" s="207"/>
      <c r="I127" s="210"/>
      <c r="J127" s="211">
        <f>BK127</f>
        <v>0</v>
      </c>
      <c r="K127" s="207"/>
      <c r="L127" s="212"/>
      <c r="M127" s="213"/>
      <c r="N127" s="214"/>
      <c r="O127" s="214"/>
      <c r="P127" s="215">
        <f>P128+P133+P138+P157+P180</f>
        <v>0</v>
      </c>
      <c r="Q127" s="214"/>
      <c r="R127" s="215">
        <f>R128+R133+R138+R157+R180</f>
        <v>0</v>
      </c>
      <c r="S127" s="214"/>
      <c r="T127" s="216">
        <f>T128+T133+T138+T157+T180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17" t="s">
        <v>85</v>
      </c>
      <c r="AT127" s="218" t="s">
        <v>75</v>
      </c>
      <c r="AU127" s="218" t="s">
        <v>76</v>
      </c>
      <c r="AY127" s="217" t="s">
        <v>173</v>
      </c>
      <c r="BK127" s="219">
        <f>BK128+BK133+BK138+BK157+BK180</f>
        <v>0</v>
      </c>
    </row>
    <row r="128" s="11" customFormat="1" ht="22.8" customHeight="1">
      <c r="A128" s="11"/>
      <c r="B128" s="206"/>
      <c r="C128" s="207"/>
      <c r="D128" s="208" t="s">
        <v>75</v>
      </c>
      <c r="E128" s="273" t="s">
        <v>2992</v>
      </c>
      <c r="F128" s="273" t="s">
        <v>2993</v>
      </c>
      <c r="G128" s="207"/>
      <c r="H128" s="207"/>
      <c r="I128" s="210"/>
      <c r="J128" s="274">
        <f>BK128</f>
        <v>0</v>
      </c>
      <c r="K128" s="207"/>
      <c r="L128" s="212"/>
      <c r="M128" s="213"/>
      <c r="N128" s="214"/>
      <c r="O128" s="214"/>
      <c r="P128" s="215">
        <f>SUM(P129:P132)</f>
        <v>0</v>
      </c>
      <c r="Q128" s="214"/>
      <c r="R128" s="215">
        <f>SUM(R129:R132)</f>
        <v>0</v>
      </c>
      <c r="S128" s="214"/>
      <c r="T128" s="216">
        <f>SUM(T129:T132)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7" t="s">
        <v>83</v>
      </c>
      <c r="AT128" s="218" t="s">
        <v>75</v>
      </c>
      <c r="AU128" s="218" t="s">
        <v>83</v>
      </c>
      <c r="AY128" s="217" t="s">
        <v>173</v>
      </c>
      <c r="BK128" s="219">
        <f>SUM(BK129:BK132)</f>
        <v>0</v>
      </c>
    </row>
    <row r="129" s="2" customFormat="1" ht="44.25" customHeight="1">
      <c r="A129" s="39"/>
      <c r="B129" s="40"/>
      <c r="C129" s="220" t="s">
        <v>83</v>
      </c>
      <c r="D129" s="220" t="s">
        <v>174</v>
      </c>
      <c r="E129" s="221" t="s">
        <v>2994</v>
      </c>
      <c r="F129" s="222" t="s">
        <v>2995</v>
      </c>
      <c r="G129" s="223" t="s">
        <v>282</v>
      </c>
      <c r="H129" s="224">
        <v>1</v>
      </c>
      <c r="I129" s="225"/>
      <c r="J129" s="226">
        <f>ROUND(I129*H129,2)</f>
        <v>0</v>
      </c>
      <c r="K129" s="222" t="s">
        <v>1</v>
      </c>
      <c r="L129" s="45"/>
      <c r="M129" s="227" t="s">
        <v>1</v>
      </c>
      <c r="N129" s="228" t="s">
        <v>41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178</v>
      </c>
      <c r="AT129" s="231" t="s">
        <v>174</v>
      </c>
      <c r="AU129" s="231" t="s">
        <v>85</v>
      </c>
      <c r="AY129" s="18" t="s">
        <v>173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83</v>
      </c>
      <c r="BK129" s="232">
        <f>ROUND(I129*H129,2)</f>
        <v>0</v>
      </c>
      <c r="BL129" s="18" t="s">
        <v>178</v>
      </c>
      <c r="BM129" s="231" t="s">
        <v>85</v>
      </c>
    </row>
    <row r="130" s="2" customFormat="1" ht="16.5" customHeight="1">
      <c r="A130" s="39"/>
      <c r="B130" s="40"/>
      <c r="C130" s="220" t="s">
        <v>85</v>
      </c>
      <c r="D130" s="220" t="s">
        <v>174</v>
      </c>
      <c r="E130" s="221" t="s">
        <v>2996</v>
      </c>
      <c r="F130" s="222" t="s">
        <v>2997</v>
      </c>
      <c r="G130" s="223" t="s">
        <v>2220</v>
      </c>
      <c r="H130" s="224">
        <v>72</v>
      </c>
      <c r="I130" s="225"/>
      <c r="J130" s="226">
        <f>ROUND(I130*H130,2)</f>
        <v>0</v>
      </c>
      <c r="K130" s="222" t="s">
        <v>1</v>
      </c>
      <c r="L130" s="45"/>
      <c r="M130" s="227" t="s">
        <v>1</v>
      </c>
      <c r="N130" s="228" t="s">
        <v>41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178</v>
      </c>
      <c r="AT130" s="231" t="s">
        <v>174</v>
      </c>
      <c r="AU130" s="231" t="s">
        <v>85</v>
      </c>
      <c r="AY130" s="18" t="s">
        <v>173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83</v>
      </c>
      <c r="BK130" s="232">
        <f>ROUND(I130*H130,2)</f>
        <v>0</v>
      </c>
      <c r="BL130" s="18" t="s">
        <v>178</v>
      </c>
      <c r="BM130" s="231" t="s">
        <v>178</v>
      </c>
    </row>
    <row r="131" s="2" customFormat="1" ht="16.5" customHeight="1">
      <c r="A131" s="39"/>
      <c r="B131" s="40"/>
      <c r="C131" s="220" t="s">
        <v>189</v>
      </c>
      <c r="D131" s="220" t="s">
        <v>174</v>
      </c>
      <c r="E131" s="221" t="s">
        <v>2998</v>
      </c>
      <c r="F131" s="222" t="s">
        <v>2999</v>
      </c>
      <c r="G131" s="223" t="s">
        <v>282</v>
      </c>
      <c r="H131" s="224">
        <v>1</v>
      </c>
      <c r="I131" s="225"/>
      <c r="J131" s="226">
        <f>ROUND(I131*H131,2)</f>
        <v>0</v>
      </c>
      <c r="K131" s="222" t="s">
        <v>1</v>
      </c>
      <c r="L131" s="45"/>
      <c r="M131" s="227" t="s">
        <v>1</v>
      </c>
      <c r="N131" s="228" t="s">
        <v>41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178</v>
      </c>
      <c r="AT131" s="231" t="s">
        <v>174</v>
      </c>
      <c r="AU131" s="231" t="s">
        <v>85</v>
      </c>
      <c r="AY131" s="18" t="s">
        <v>173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83</v>
      </c>
      <c r="BK131" s="232">
        <f>ROUND(I131*H131,2)</f>
        <v>0</v>
      </c>
      <c r="BL131" s="18" t="s">
        <v>178</v>
      </c>
      <c r="BM131" s="231" t="s">
        <v>203</v>
      </c>
    </row>
    <row r="132" s="2" customFormat="1" ht="24.15" customHeight="1">
      <c r="A132" s="39"/>
      <c r="B132" s="40"/>
      <c r="C132" s="220" t="s">
        <v>178</v>
      </c>
      <c r="D132" s="220" t="s">
        <v>174</v>
      </c>
      <c r="E132" s="221" t="s">
        <v>3000</v>
      </c>
      <c r="F132" s="222" t="s">
        <v>3001</v>
      </c>
      <c r="G132" s="223" t="s">
        <v>282</v>
      </c>
      <c r="H132" s="224">
        <v>4</v>
      </c>
      <c r="I132" s="225"/>
      <c r="J132" s="226">
        <f>ROUND(I132*H132,2)</f>
        <v>0</v>
      </c>
      <c r="K132" s="222" t="s">
        <v>1</v>
      </c>
      <c r="L132" s="45"/>
      <c r="M132" s="227" t="s">
        <v>1</v>
      </c>
      <c r="N132" s="228" t="s">
        <v>41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178</v>
      </c>
      <c r="AT132" s="231" t="s">
        <v>174</v>
      </c>
      <c r="AU132" s="231" t="s">
        <v>85</v>
      </c>
      <c r="AY132" s="18" t="s">
        <v>173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83</v>
      </c>
      <c r="BK132" s="232">
        <f>ROUND(I132*H132,2)</f>
        <v>0</v>
      </c>
      <c r="BL132" s="18" t="s">
        <v>178</v>
      </c>
      <c r="BM132" s="231" t="s">
        <v>213</v>
      </c>
    </row>
    <row r="133" s="11" customFormat="1" ht="22.8" customHeight="1">
      <c r="A133" s="11"/>
      <c r="B133" s="206"/>
      <c r="C133" s="207"/>
      <c r="D133" s="208" t="s">
        <v>75</v>
      </c>
      <c r="E133" s="273" t="s">
        <v>1908</v>
      </c>
      <c r="F133" s="273" t="s">
        <v>3002</v>
      </c>
      <c r="G133" s="207"/>
      <c r="H133" s="207"/>
      <c r="I133" s="210"/>
      <c r="J133" s="274">
        <f>BK133</f>
        <v>0</v>
      </c>
      <c r="K133" s="207"/>
      <c r="L133" s="212"/>
      <c r="M133" s="213"/>
      <c r="N133" s="214"/>
      <c r="O133" s="214"/>
      <c r="P133" s="215">
        <f>SUM(P134:P137)</f>
        <v>0</v>
      </c>
      <c r="Q133" s="214"/>
      <c r="R133" s="215">
        <f>SUM(R134:R137)</f>
        <v>0</v>
      </c>
      <c r="S133" s="214"/>
      <c r="T133" s="216">
        <f>SUM(T134:T137)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17" t="s">
        <v>85</v>
      </c>
      <c r="AT133" s="218" t="s">
        <v>75</v>
      </c>
      <c r="AU133" s="218" t="s">
        <v>83</v>
      </c>
      <c r="AY133" s="217" t="s">
        <v>173</v>
      </c>
      <c r="BK133" s="219">
        <f>SUM(BK134:BK137)</f>
        <v>0</v>
      </c>
    </row>
    <row r="134" s="2" customFormat="1" ht="37.8" customHeight="1">
      <c r="A134" s="39"/>
      <c r="B134" s="40"/>
      <c r="C134" s="220" t="s">
        <v>198</v>
      </c>
      <c r="D134" s="220" t="s">
        <v>174</v>
      </c>
      <c r="E134" s="221" t="s">
        <v>2980</v>
      </c>
      <c r="F134" s="222" t="s">
        <v>3003</v>
      </c>
      <c r="G134" s="223" t="s">
        <v>282</v>
      </c>
      <c r="H134" s="224">
        <v>1</v>
      </c>
      <c r="I134" s="225"/>
      <c r="J134" s="226">
        <f>ROUND(I134*H134,2)</f>
        <v>0</v>
      </c>
      <c r="K134" s="222" t="s">
        <v>1</v>
      </c>
      <c r="L134" s="45"/>
      <c r="M134" s="227" t="s">
        <v>1</v>
      </c>
      <c r="N134" s="228" t="s">
        <v>41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251</v>
      </c>
      <c r="AT134" s="231" t="s">
        <v>174</v>
      </c>
      <c r="AU134" s="231" t="s">
        <v>85</v>
      </c>
      <c r="AY134" s="18" t="s">
        <v>173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83</v>
      </c>
      <c r="BK134" s="232">
        <f>ROUND(I134*H134,2)</f>
        <v>0</v>
      </c>
      <c r="BL134" s="18" t="s">
        <v>251</v>
      </c>
      <c r="BM134" s="231" t="s">
        <v>224</v>
      </c>
    </row>
    <row r="135" s="2" customFormat="1" ht="16.5" customHeight="1">
      <c r="A135" s="39"/>
      <c r="B135" s="40"/>
      <c r="C135" s="220" t="s">
        <v>203</v>
      </c>
      <c r="D135" s="220" t="s">
        <v>174</v>
      </c>
      <c r="E135" s="221" t="s">
        <v>2982</v>
      </c>
      <c r="F135" s="222" t="s">
        <v>3004</v>
      </c>
      <c r="G135" s="223" t="s">
        <v>282</v>
      </c>
      <c r="H135" s="224">
        <v>1</v>
      </c>
      <c r="I135" s="225"/>
      <c r="J135" s="226">
        <f>ROUND(I135*H135,2)</f>
        <v>0</v>
      </c>
      <c r="K135" s="222" t="s">
        <v>1</v>
      </c>
      <c r="L135" s="45"/>
      <c r="M135" s="227" t="s">
        <v>1</v>
      </c>
      <c r="N135" s="228" t="s">
        <v>41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251</v>
      </c>
      <c r="AT135" s="231" t="s">
        <v>174</v>
      </c>
      <c r="AU135" s="231" t="s">
        <v>85</v>
      </c>
      <c r="AY135" s="18" t="s">
        <v>173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83</v>
      </c>
      <c r="BK135" s="232">
        <f>ROUND(I135*H135,2)</f>
        <v>0</v>
      </c>
      <c r="BL135" s="18" t="s">
        <v>251</v>
      </c>
      <c r="BM135" s="231" t="s">
        <v>233</v>
      </c>
    </row>
    <row r="136" s="2" customFormat="1" ht="24.15" customHeight="1">
      <c r="A136" s="39"/>
      <c r="B136" s="40"/>
      <c r="C136" s="220" t="s">
        <v>208</v>
      </c>
      <c r="D136" s="220" t="s">
        <v>174</v>
      </c>
      <c r="E136" s="221" t="s">
        <v>3005</v>
      </c>
      <c r="F136" s="222" t="s">
        <v>3006</v>
      </c>
      <c r="G136" s="223" t="s">
        <v>282</v>
      </c>
      <c r="H136" s="224">
        <v>1</v>
      </c>
      <c r="I136" s="225"/>
      <c r="J136" s="226">
        <f>ROUND(I136*H136,2)</f>
        <v>0</v>
      </c>
      <c r="K136" s="222" t="s">
        <v>1</v>
      </c>
      <c r="L136" s="45"/>
      <c r="M136" s="227" t="s">
        <v>1</v>
      </c>
      <c r="N136" s="228" t="s">
        <v>41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251</v>
      </c>
      <c r="AT136" s="231" t="s">
        <v>174</v>
      </c>
      <c r="AU136" s="231" t="s">
        <v>85</v>
      </c>
      <c r="AY136" s="18" t="s">
        <v>173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83</v>
      </c>
      <c r="BK136" s="232">
        <f>ROUND(I136*H136,2)</f>
        <v>0</v>
      </c>
      <c r="BL136" s="18" t="s">
        <v>251</v>
      </c>
      <c r="BM136" s="231" t="s">
        <v>242</v>
      </c>
    </row>
    <row r="137" s="2" customFormat="1" ht="44.25" customHeight="1">
      <c r="A137" s="39"/>
      <c r="B137" s="40"/>
      <c r="C137" s="220" t="s">
        <v>213</v>
      </c>
      <c r="D137" s="220" t="s">
        <v>174</v>
      </c>
      <c r="E137" s="221" t="s">
        <v>3007</v>
      </c>
      <c r="F137" s="222" t="s">
        <v>3008</v>
      </c>
      <c r="G137" s="223" t="s">
        <v>221</v>
      </c>
      <c r="H137" s="224">
        <v>0.11</v>
      </c>
      <c r="I137" s="225"/>
      <c r="J137" s="226">
        <f>ROUND(I137*H137,2)</f>
        <v>0</v>
      </c>
      <c r="K137" s="222" t="s">
        <v>283</v>
      </c>
      <c r="L137" s="45"/>
      <c r="M137" s="227" t="s">
        <v>1</v>
      </c>
      <c r="N137" s="228" t="s">
        <v>41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251</v>
      </c>
      <c r="AT137" s="231" t="s">
        <v>174</v>
      </c>
      <c r="AU137" s="231" t="s">
        <v>85</v>
      </c>
      <c r="AY137" s="18" t="s">
        <v>173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83</v>
      </c>
      <c r="BK137" s="232">
        <f>ROUND(I137*H137,2)</f>
        <v>0</v>
      </c>
      <c r="BL137" s="18" t="s">
        <v>251</v>
      </c>
      <c r="BM137" s="231" t="s">
        <v>251</v>
      </c>
    </row>
    <row r="138" s="11" customFormat="1" ht="22.8" customHeight="1">
      <c r="A138" s="11"/>
      <c r="B138" s="206"/>
      <c r="C138" s="207"/>
      <c r="D138" s="208" t="s">
        <v>75</v>
      </c>
      <c r="E138" s="273" t="s">
        <v>3009</v>
      </c>
      <c r="F138" s="273" t="s">
        <v>3010</v>
      </c>
      <c r="G138" s="207"/>
      <c r="H138" s="207"/>
      <c r="I138" s="210"/>
      <c r="J138" s="274">
        <f>BK138</f>
        <v>0</v>
      </c>
      <c r="K138" s="207"/>
      <c r="L138" s="212"/>
      <c r="M138" s="213"/>
      <c r="N138" s="214"/>
      <c r="O138" s="214"/>
      <c r="P138" s="215">
        <f>SUM(P139:P156)</f>
        <v>0</v>
      </c>
      <c r="Q138" s="214"/>
      <c r="R138" s="215">
        <f>SUM(R139:R156)</f>
        <v>0</v>
      </c>
      <c r="S138" s="214"/>
      <c r="T138" s="216">
        <f>SUM(T139:T156)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17" t="s">
        <v>85</v>
      </c>
      <c r="AT138" s="218" t="s">
        <v>75</v>
      </c>
      <c r="AU138" s="218" t="s">
        <v>83</v>
      </c>
      <c r="AY138" s="217" t="s">
        <v>173</v>
      </c>
      <c r="BK138" s="219">
        <f>SUM(BK139:BK156)</f>
        <v>0</v>
      </c>
    </row>
    <row r="139" s="2" customFormat="1" ht="24.15" customHeight="1">
      <c r="A139" s="39"/>
      <c r="B139" s="40"/>
      <c r="C139" s="220" t="s">
        <v>218</v>
      </c>
      <c r="D139" s="220" t="s">
        <v>174</v>
      </c>
      <c r="E139" s="221" t="s">
        <v>3011</v>
      </c>
      <c r="F139" s="222" t="s">
        <v>3012</v>
      </c>
      <c r="G139" s="223" t="s">
        <v>353</v>
      </c>
      <c r="H139" s="224">
        <v>85</v>
      </c>
      <c r="I139" s="225"/>
      <c r="J139" s="226">
        <f>ROUND(I139*H139,2)</f>
        <v>0</v>
      </c>
      <c r="K139" s="222" t="s">
        <v>283</v>
      </c>
      <c r="L139" s="45"/>
      <c r="M139" s="227" t="s">
        <v>1</v>
      </c>
      <c r="N139" s="228" t="s">
        <v>41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251</v>
      </c>
      <c r="AT139" s="231" t="s">
        <v>174</v>
      </c>
      <c r="AU139" s="231" t="s">
        <v>85</v>
      </c>
      <c r="AY139" s="18" t="s">
        <v>173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83</v>
      </c>
      <c r="BK139" s="232">
        <f>ROUND(I139*H139,2)</f>
        <v>0</v>
      </c>
      <c r="BL139" s="18" t="s">
        <v>251</v>
      </c>
      <c r="BM139" s="231" t="s">
        <v>327</v>
      </c>
    </row>
    <row r="140" s="2" customFormat="1" ht="24.15" customHeight="1">
      <c r="A140" s="39"/>
      <c r="B140" s="40"/>
      <c r="C140" s="220" t="s">
        <v>224</v>
      </c>
      <c r="D140" s="220" t="s">
        <v>174</v>
      </c>
      <c r="E140" s="221" t="s">
        <v>3013</v>
      </c>
      <c r="F140" s="222" t="s">
        <v>3014</v>
      </c>
      <c r="G140" s="223" t="s">
        <v>353</v>
      </c>
      <c r="H140" s="224">
        <v>61</v>
      </c>
      <c r="I140" s="225"/>
      <c r="J140" s="226">
        <f>ROUND(I140*H140,2)</f>
        <v>0</v>
      </c>
      <c r="K140" s="222" t="s">
        <v>283</v>
      </c>
      <c r="L140" s="45"/>
      <c r="M140" s="227" t="s">
        <v>1</v>
      </c>
      <c r="N140" s="228" t="s">
        <v>41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251</v>
      </c>
      <c r="AT140" s="231" t="s">
        <v>174</v>
      </c>
      <c r="AU140" s="231" t="s">
        <v>85</v>
      </c>
      <c r="AY140" s="18" t="s">
        <v>173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83</v>
      </c>
      <c r="BK140" s="232">
        <f>ROUND(I140*H140,2)</f>
        <v>0</v>
      </c>
      <c r="BL140" s="18" t="s">
        <v>251</v>
      </c>
      <c r="BM140" s="231" t="s">
        <v>331</v>
      </c>
    </row>
    <row r="141" s="2" customFormat="1" ht="24.15" customHeight="1">
      <c r="A141" s="39"/>
      <c r="B141" s="40"/>
      <c r="C141" s="220" t="s">
        <v>228</v>
      </c>
      <c r="D141" s="220" t="s">
        <v>174</v>
      </c>
      <c r="E141" s="221" t="s">
        <v>3015</v>
      </c>
      <c r="F141" s="222" t="s">
        <v>3016</v>
      </c>
      <c r="G141" s="223" t="s">
        <v>353</v>
      </c>
      <c r="H141" s="224">
        <v>29</v>
      </c>
      <c r="I141" s="225"/>
      <c r="J141" s="226">
        <f>ROUND(I141*H141,2)</f>
        <v>0</v>
      </c>
      <c r="K141" s="222" t="s">
        <v>283</v>
      </c>
      <c r="L141" s="45"/>
      <c r="M141" s="227" t="s">
        <v>1</v>
      </c>
      <c r="N141" s="228" t="s">
        <v>41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251</v>
      </c>
      <c r="AT141" s="231" t="s">
        <v>174</v>
      </c>
      <c r="AU141" s="231" t="s">
        <v>85</v>
      </c>
      <c r="AY141" s="18" t="s">
        <v>173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83</v>
      </c>
      <c r="BK141" s="232">
        <f>ROUND(I141*H141,2)</f>
        <v>0</v>
      </c>
      <c r="BL141" s="18" t="s">
        <v>251</v>
      </c>
      <c r="BM141" s="231" t="s">
        <v>334</v>
      </c>
    </row>
    <row r="142" s="2" customFormat="1" ht="24.15" customHeight="1">
      <c r="A142" s="39"/>
      <c r="B142" s="40"/>
      <c r="C142" s="220" t="s">
        <v>233</v>
      </c>
      <c r="D142" s="220" t="s">
        <v>174</v>
      </c>
      <c r="E142" s="221" t="s">
        <v>3017</v>
      </c>
      <c r="F142" s="222" t="s">
        <v>3018</v>
      </c>
      <c r="G142" s="223" t="s">
        <v>353</v>
      </c>
      <c r="H142" s="224">
        <v>7</v>
      </c>
      <c r="I142" s="225"/>
      <c r="J142" s="226">
        <f>ROUND(I142*H142,2)</f>
        <v>0</v>
      </c>
      <c r="K142" s="222" t="s">
        <v>283</v>
      </c>
      <c r="L142" s="45"/>
      <c r="M142" s="227" t="s">
        <v>1</v>
      </c>
      <c r="N142" s="228" t="s">
        <v>41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251</v>
      </c>
      <c r="AT142" s="231" t="s">
        <v>174</v>
      </c>
      <c r="AU142" s="231" t="s">
        <v>85</v>
      </c>
      <c r="AY142" s="18" t="s">
        <v>173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83</v>
      </c>
      <c r="BK142" s="232">
        <f>ROUND(I142*H142,2)</f>
        <v>0</v>
      </c>
      <c r="BL142" s="18" t="s">
        <v>251</v>
      </c>
      <c r="BM142" s="231" t="s">
        <v>338</v>
      </c>
    </row>
    <row r="143" s="2" customFormat="1" ht="24.15" customHeight="1">
      <c r="A143" s="39"/>
      <c r="B143" s="40"/>
      <c r="C143" s="220" t="s">
        <v>237</v>
      </c>
      <c r="D143" s="220" t="s">
        <v>174</v>
      </c>
      <c r="E143" s="221" t="s">
        <v>3019</v>
      </c>
      <c r="F143" s="222" t="s">
        <v>3020</v>
      </c>
      <c r="G143" s="223" t="s">
        <v>353</v>
      </c>
      <c r="H143" s="224">
        <v>4</v>
      </c>
      <c r="I143" s="225"/>
      <c r="J143" s="226">
        <f>ROUND(I143*H143,2)</f>
        <v>0</v>
      </c>
      <c r="K143" s="222" t="s">
        <v>283</v>
      </c>
      <c r="L143" s="45"/>
      <c r="M143" s="227" t="s">
        <v>1</v>
      </c>
      <c r="N143" s="228" t="s">
        <v>41</v>
      </c>
      <c r="O143" s="92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251</v>
      </c>
      <c r="AT143" s="231" t="s">
        <v>174</v>
      </c>
      <c r="AU143" s="231" t="s">
        <v>85</v>
      </c>
      <c r="AY143" s="18" t="s">
        <v>173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83</v>
      </c>
      <c r="BK143" s="232">
        <f>ROUND(I143*H143,2)</f>
        <v>0</v>
      </c>
      <c r="BL143" s="18" t="s">
        <v>251</v>
      </c>
      <c r="BM143" s="231" t="s">
        <v>341</v>
      </c>
    </row>
    <row r="144" s="2" customFormat="1" ht="24.15" customHeight="1">
      <c r="A144" s="39"/>
      <c r="B144" s="40"/>
      <c r="C144" s="220" t="s">
        <v>242</v>
      </c>
      <c r="D144" s="220" t="s">
        <v>174</v>
      </c>
      <c r="E144" s="221" t="s">
        <v>3021</v>
      </c>
      <c r="F144" s="222" t="s">
        <v>3022</v>
      </c>
      <c r="G144" s="223" t="s">
        <v>353</v>
      </c>
      <c r="H144" s="224">
        <v>186</v>
      </c>
      <c r="I144" s="225"/>
      <c r="J144" s="226">
        <f>ROUND(I144*H144,2)</f>
        <v>0</v>
      </c>
      <c r="K144" s="222" t="s">
        <v>283</v>
      </c>
      <c r="L144" s="45"/>
      <c r="M144" s="227" t="s">
        <v>1</v>
      </c>
      <c r="N144" s="228" t="s">
        <v>41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251</v>
      </c>
      <c r="AT144" s="231" t="s">
        <v>174</v>
      </c>
      <c r="AU144" s="231" t="s">
        <v>85</v>
      </c>
      <c r="AY144" s="18" t="s">
        <v>173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83</v>
      </c>
      <c r="BK144" s="232">
        <f>ROUND(I144*H144,2)</f>
        <v>0</v>
      </c>
      <c r="BL144" s="18" t="s">
        <v>251</v>
      </c>
      <c r="BM144" s="231" t="s">
        <v>344</v>
      </c>
    </row>
    <row r="145" s="12" customFormat="1">
      <c r="A145" s="12"/>
      <c r="B145" s="238"/>
      <c r="C145" s="239"/>
      <c r="D145" s="233" t="s">
        <v>182</v>
      </c>
      <c r="E145" s="240" t="s">
        <v>1</v>
      </c>
      <c r="F145" s="241" t="s">
        <v>3023</v>
      </c>
      <c r="G145" s="239"/>
      <c r="H145" s="242">
        <v>186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48" t="s">
        <v>182</v>
      </c>
      <c r="AU145" s="248" t="s">
        <v>85</v>
      </c>
      <c r="AV145" s="12" t="s">
        <v>85</v>
      </c>
      <c r="AW145" s="12" t="s">
        <v>32</v>
      </c>
      <c r="AX145" s="12" t="s">
        <v>76</v>
      </c>
      <c r="AY145" s="248" t="s">
        <v>173</v>
      </c>
    </row>
    <row r="146" s="13" customFormat="1">
      <c r="A146" s="13"/>
      <c r="B146" s="249"/>
      <c r="C146" s="250"/>
      <c r="D146" s="233" t="s">
        <v>182</v>
      </c>
      <c r="E146" s="251" t="s">
        <v>1</v>
      </c>
      <c r="F146" s="252" t="s">
        <v>184</v>
      </c>
      <c r="G146" s="250"/>
      <c r="H146" s="253">
        <v>186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9" t="s">
        <v>182</v>
      </c>
      <c r="AU146" s="259" t="s">
        <v>85</v>
      </c>
      <c r="AV146" s="13" t="s">
        <v>178</v>
      </c>
      <c r="AW146" s="13" t="s">
        <v>32</v>
      </c>
      <c r="AX146" s="13" t="s">
        <v>83</v>
      </c>
      <c r="AY146" s="259" t="s">
        <v>173</v>
      </c>
    </row>
    <row r="147" s="2" customFormat="1" ht="33" customHeight="1">
      <c r="A147" s="39"/>
      <c r="B147" s="40"/>
      <c r="C147" s="220" t="s">
        <v>8</v>
      </c>
      <c r="D147" s="220" t="s">
        <v>174</v>
      </c>
      <c r="E147" s="221" t="s">
        <v>2901</v>
      </c>
      <c r="F147" s="222" t="s">
        <v>2902</v>
      </c>
      <c r="G147" s="223" t="s">
        <v>353</v>
      </c>
      <c r="H147" s="224">
        <v>186</v>
      </c>
      <c r="I147" s="225"/>
      <c r="J147" s="226">
        <f>ROUND(I147*H147,2)</f>
        <v>0</v>
      </c>
      <c r="K147" s="222" t="s">
        <v>283</v>
      </c>
      <c r="L147" s="45"/>
      <c r="M147" s="227" t="s">
        <v>1</v>
      </c>
      <c r="N147" s="228" t="s">
        <v>41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251</v>
      </c>
      <c r="AT147" s="231" t="s">
        <v>174</v>
      </c>
      <c r="AU147" s="231" t="s">
        <v>85</v>
      </c>
      <c r="AY147" s="18" t="s">
        <v>173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83</v>
      </c>
      <c r="BK147" s="232">
        <f>ROUND(I147*H147,2)</f>
        <v>0</v>
      </c>
      <c r="BL147" s="18" t="s">
        <v>251</v>
      </c>
      <c r="BM147" s="231" t="s">
        <v>354</v>
      </c>
    </row>
    <row r="148" s="12" customFormat="1">
      <c r="A148" s="12"/>
      <c r="B148" s="238"/>
      <c r="C148" s="239"/>
      <c r="D148" s="233" t="s">
        <v>182</v>
      </c>
      <c r="E148" s="240" t="s">
        <v>1</v>
      </c>
      <c r="F148" s="241" t="s">
        <v>3023</v>
      </c>
      <c r="G148" s="239"/>
      <c r="H148" s="242">
        <v>186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48" t="s">
        <v>182</v>
      </c>
      <c r="AU148" s="248" t="s">
        <v>85</v>
      </c>
      <c r="AV148" s="12" t="s">
        <v>85</v>
      </c>
      <c r="AW148" s="12" t="s">
        <v>32</v>
      </c>
      <c r="AX148" s="12" t="s">
        <v>76</v>
      </c>
      <c r="AY148" s="248" t="s">
        <v>173</v>
      </c>
    </row>
    <row r="149" s="13" customFormat="1">
      <c r="A149" s="13"/>
      <c r="B149" s="249"/>
      <c r="C149" s="250"/>
      <c r="D149" s="233" t="s">
        <v>182</v>
      </c>
      <c r="E149" s="251" t="s">
        <v>1</v>
      </c>
      <c r="F149" s="252" t="s">
        <v>184</v>
      </c>
      <c r="G149" s="250"/>
      <c r="H149" s="253">
        <v>186</v>
      </c>
      <c r="I149" s="254"/>
      <c r="J149" s="250"/>
      <c r="K149" s="250"/>
      <c r="L149" s="255"/>
      <c r="M149" s="256"/>
      <c r="N149" s="257"/>
      <c r="O149" s="257"/>
      <c r="P149" s="257"/>
      <c r="Q149" s="257"/>
      <c r="R149" s="257"/>
      <c r="S149" s="257"/>
      <c r="T149" s="25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9" t="s">
        <v>182</v>
      </c>
      <c r="AU149" s="259" t="s">
        <v>85</v>
      </c>
      <c r="AV149" s="13" t="s">
        <v>178</v>
      </c>
      <c r="AW149" s="13" t="s">
        <v>32</v>
      </c>
      <c r="AX149" s="13" t="s">
        <v>83</v>
      </c>
      <c r="AY149" s="259" t="s">
        <v>173</v>
      </c>
    </row>
    <row r="150" s="2" customFormat="1" ht="55.5" customHeight="1">
      <c r="A150" s="39"/>
      <c r="B150" s="40"/>
      <c r="C150" s="220" t="s">
        <v>251</v>
      </c>
      <c r="D150" s="220" t="s">
        <v>174</v>
      </c>
      <c r="E150" s="221" t="s">
        <v>3024</v>
      </c>
      <c r="F150" s="222" t="s">
        <v>3025</v>
      </c>
      <c r="G150" s="223" t="s">
        <v>353</v>
      </c>
      <c r="H150" s="224">
        <v>175</v>
      </c>
      <c r="I150" s="225"/>
      <c r="J150" s="226">
        <f>ROUND(I150*H150,2)</f>
        <v>0</v>
      </c>
      <c r="K150" s="222" t="s">
        <v>283</v>
      </c>
      <c r="L150" s="45"/>
      <c r="M150" s="227" t="s">
        <v>1</v>
      </c>
      <c r="N150" s="228" t="s">
        <v>41</v>
      </c>
      <c r="O150" s="92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251</v>
      </c>
      <c r="AT150" s="231" t="s">
        <v>174</v>
      </c>
      <c r="AU150" s="231" t="s">
        <v>85</v>
      </c>
      <c r="AY150" s="18" t="s">
        <v>173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83</v>
      </c>
      <c r="BK150" s="232">
        <f>ROUND(I150*H150,2)</f>
        <v>0</v>
      </c>
      <c r="BL150" s="18" t="s">
        <v>251</v>
      </c>
      <c r="BM150" s="231" t="s">
        <v>358</v>
      </c>
    </row>
    <row r="151" s="12" customFormat="1">
      <c r="A151" s="12"/>
      <c r="B151" s="238"/>
      <c r="C151" s="239"/>
      <c r="D151" s="233" t="s">
        <v>182</v>
      </c>
      <c r="E151" s="240" t="s">
        <v>1</v>
      </c>
      <c r="F151" s="241" t="s">
        <v>3026</v>
      </c>
      <c r="G151" s="239"/>
      <c r="H151" s="242">
        <v>175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48" t="s">
        <v>182</v>
      </c>
      <c r="AU151" s="248" t="s">
        <v>85</v>
      </c>
      <c r="AV151" s="12" t="s">
        <v>85</v>
      </c>
      <c r="AW151" s="12" t="s">
        <v>32</v>
      </c>
      <c r="AX151" s="12" t="s">
        <v>76</v>
      </c>
      <c r="AY151" s="248" t="s">
        <v>173</v>
      </c>
    </row>
    <row r="152" s="13" customFormat="1">
      <c r="A152" s="13"/>
      <c r="B152" s="249"/>
      <c r="C152" s="250"/>
      <c r="D152" s="233" t="s">
        <v>182</v>
      </c>
      <c r="E152" s="251" t="s">
        <v>1</v>
      </c>
      <c r="F152" s="252" t="s">
        <v>184</v>
      </c>
      <c r="G152" s="250"/>
      <c r="H152" s="253">
        <v>175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9" t="s">
        <v>182</v>
      </c>
      <c r="AU152" s="259" t="s">
        <v>85</v>
      </c>
      <c r="AV152" s="13" t="s">
        <v>178</v>
      </c>
      <c r="AW152" s="13" t="s">
        <v>32</v>
      </c>
      <c r="AX152" s="13" t="s">
        <v>83</v>
      </c>
      <c r="AY152" s="259" t="s">
        <v>173</v>
      </c>
    </row>
    <row r="153" s="2" customFormat="1" ht="55.5" customHeight="1">
      <c r="A153" s="39"/>
      <c r="B153" s="40"/>
      <c r="C153" s="220" t="s">
        <v>256</v>
      </c>
      <c r="D153" s="220" t="s">
        <v>174</v>
      </c>
      <c r="E153" s="221" t="s">
        <v>3027</v>
      </c>
      <c r="F153" s="222" t="s">
        <v>3028</v>
      </c>
      <c r="G153" s="223" t="s">
        <v>353</v>
      </c>
      <c r="H153" s="224">
        <v>11</v>
      </c>
      <c r="I153" s="225"/>
      <c r="J153" s="226">
        <f>ROUND(I153*H153,2)</f>
        <v>0</v>
      </c>
      <c r="K153" s="222" t="s">
        <v>283</v>
      </c>
      <c r="L153" s="45"/>
      <c r="M153" s="227" t="s">
        <v>1</v>
      </c>
      <c r="N153" s="228" t="s">
        <v>41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251</v>
      </c>
      <c r="AT153" s="231" t="s">
        <v>174</v>
      </c>
      <c r="AU153" s="231" t="s">
        <v>85</v>
      </c>
      <c r="AY153" s="18" t="s">
        <v>173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83</v>
      </c>
      <c r="BK153" s="232">
        <f>ROUND(I153*H153,2)</f>
        <v>0</v>
      </c>
      <c r="BL153" s="18" t="s">
        <v>251</v>
      </c>
      <c r="BM153" s="231" t="s">
        <v>362</v>
      </c>
    </row>
    <row r="154" s="12" customFormat="1">
      <c r="A154" s="12"/>
      <c r="B154" s="238"/>
      <c r="C154" s="239"/>
      <c r="D154" s="233" t="s">
        <v>182</v>
      </c>
      <c r="E154" s="240" t="s">
        <v>1</v>
      </c>
      <c r="F154" s="241" t="s">
        <v>3029</v>
      </c>
      <c r="G154" s="239"/>
      <c r="H154" s="242">
        <v>11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48" t="s">
        <v>182</v>
      </c>
      <c r="AU154" s="248" t="s">
        <v>85</v>
      </c>
      <c r="AV154" s="12" t="s">
        <v>85</v>
      </c>
      <c r="AW154" s="12" t="s">
        <v>32</v>
      </c>
      <c r="AX154" s="12" t="s">
        <v>76</v>
      </c>
      <c r="AY154" s="248" t="s">
        <v>173</v>
      </c>
    </row>
    <row r="155" s="13" customFormat="1">
      <c r="A155" s="13"/>
      <c r="B155" s="249"/>
      <c r="C155" s="250"/>
      <c r="D155" s="233" t="s">
        <v>182</v>
      </c>
      <c r="E155" s="251" t="s">
        <v>1</v>
      </c>
      <c r="F155" s="252" t="s">
        <v>184</v>
      </c>
      <c r="G155" s="250"/>
      <c r="H155" s="253">
        <v>11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9" t="s">
        <v>182</v>
      </c>
      <c r="AU155" s="259" t="s">
        <v>85</v>
      </c>
      <c r="AV155" s="13" t="s">
        <v>178</v>
      </c>
      <c r="AW155" s="13" t="s">
        <v>32</v>
      </c>
      <c r="AX155" s="13" t="s">
        <v>83</v>
      </c>
      <c r="AY155" s="259" t="s">
        <v>173</v>
      </c>
    </row>
    <row r="156" s="2" customFormat="1" ht="44.25" customHeight="1">
      <c r="A156" s="39"/>
      <c r="B156" s="40"/>
      <c r="C156" s="220" t="s">
        <v>327</v>
      </c>
      <c r="D156" s="220" t="s">
        <v>174</v>
      </c>
      <c r="E156" s="221" t="s">
        <v>3030</v>
      </c>
      <c r="F156" s="222" t="s">
        <v>3031</v>
      </c>
      <c r="G156" s="223" t="s">
        <v>221</v>
      </c>
      <c r="H156" s="224">
        <v>0.14799999999999999</v>
      </c>
      <c r="I156" s="225"/>
      <c r="J156" s="226">
        <f>ROUND(I156*H156,2)</f>
        <v>0</v>
      </c>
      <c r="K156" s="222" t="s">
        <v>283</v>
      </c>
      <c r="L156" s="45"/>
      <c r="M156" s="227" t="s">
        <v>1</v>
      </c>
      <c r="N156" s="228" t="s">
        <v>41</v>
      </c>
      <c r="O156" s="92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251</v>
      </c>
      <c r="AT156" s="231" t="s">
        <v>174</v>
      </c>
      <c r="AU156" s="231" t="s">
        <v>85</v>
      </c>
      <c r="AY156" s="18" t="s">
        <v>173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83</v>
      </c>
      <c r="BK156" s="232">
        <f>ROUND(I156*H156,2)</f>
        <v>0</v>
      </c>
      <c r="BL156" s="18" t="s">
        <v>251</v>
      </c>
      <c r="BM156" s="231" t="s">
        <v>368</v>
      </c>
    </row>
    <row r="157" s="11" customFormat="1" ht="22.8" customHeight="1">
      <c r="A157" s="11"/>
      <c r="B157" s="206"/>
      <c r="C157" s="207"/>
      <c r="D157" s="208" t="s">
        <v>75</v>
      </c>
      <c r="E157" s="273" t="s">
        <v>1920</v>
      </c>
      <c r="F157" s="273" t="s">
        <v>3032</v>
      </c>
      <c r="G157" s="207"/>
      <c r="H157" s="207"/>
      <c r="I157" s="210"/>
      <c r="J157" s="274">
        <f>BK157</f>
        <v>0</v>
      </c>
      <c r="K157" s="207"/>
      <c r="L157" s="212"/>
      <c r="M157" s="213"/>
      <c r="N157" s="214"/>
      <c r="O157" s="214"/>
      <c r="P157" s="215">
        <f>SUM(P158:P179)</f>
        <v>0</v>
      </c>
      <c r="Q157" s="214"/>
      <c r="R157" s="215">
        <f>SUM(R158:R179)</f>
        <v>0</v>
      </c>
      <c r="S157" s="214"/>
      <c r="T157" s="216">
        <f>SUM(T158:T179)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217" t="s">
        <v>85</v>
      </c>
      <c r="AT157" s="218" t="s">
        <v>75</v>
      </c>
      <c r="AU157" s="218" t="s">
        <v>83</v>
      </c>
      <c r="AY157" s="217" t="s">
        <v>173</v>
      </c>
      <c r="BK157" s="219">
        <f>SUM(BK158:BK179)</f>
        <v>0</v>
      </c>
    </row>
    <row r="158" s="2" customFormat="1" ht="24.15" customHeight="1">
      <c r="A158" s="39"/>
      <c r="B158" s="40"/>
      <c r="C158" s="220" t="s">
        <v>369</v>
      </c>
      <c r="D158" s="220" t="s">
        <v>174</v>
      </c>
      <c r="E158" s="221" t="s">
        <v>3033</v>
      </c>
      <c r="F158" s="222" t="s">
        <v>3034</v>
      </c>
      <c r="G158" s="223" t="s">
        <v>470</v>
      </c>
      <c r="H158" s="224">
        <v>5</v>
      </c>
      <c r="I158" s="225"/>
      <c r="J158" s="226">
        <f>ROUND(I158*H158,2)</f>
        <v>0</v>
      </c>
      <c r="K158" s="222" t="s">
        <v>283</v>
      </c>
      <c r="L158" s="45"/>
      <c r="M158" s="227" t="s">
        <v>1</v>
      </c>
      <c r="N158" s="228" t="s">
        <v>41</v>
      </c>
      <c r="O158" s="92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251</v>
      </c>
      <c r="AT158" s="231" t="s">
        <v>174</v>
      </c>
      <c r="AU158" s="231" t="s">
        <v>85</v>
      </c>
      <c r="AY158" s="18" t="s">
        <v>173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83</v>
      </c>
      <c r="BK158" s="232">
        <f>ROUND(I158*H158,2)</f>
        <v>0</v>
      </c>
      <c r="BL158" s="18" t="s">
        <v>251</v>
      </c>
      <c r="BM158" s="231" t="s">
        <v>370</v>
      </c>
    </row>
    <row r="159" s="2" customFormat="1" ht="24.15" customHeight="1">
      <c r="A159" s="39"/>
      <c r="B159" s="40"/>
      <c r="C159" s="220" t="s">
        <v>331</v>
      </c>
      <c r="D159" s="220" t="s">
        <v>174</v>
      </c>
      <c r="E159" s="221" t="s">
        <v>3035</v>
      </c>
      <c r="F159" s="222" t="s">
        <v>3036</v>
      </c>
      <c r="G159" s="223" t="s">
        <v>470</v>
      </c>
      <c r="H159" s="224">
        <v>5</v>
      </c>
      <c r="I159" s="225"/>
      <c r="J159" s="226">
        <f>ROUND(I159*H159,2)</f>
        <v>0</v>
      </c>
      <c r="K159" s="222" t="s">
        <v>283</v>
      </c>
      <c r="L159" s="45"/>
      <c r="M159" s="227" t="s">
        <v>1</v>
      </c>
      <c r="N159" s="228" t="s">
        <v>41</v>
      </c>
      <c r="O159" s="92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251</v>
      </c>
      <c r="AT159" s="231" t="s">
        <v>174</v>
      </c>
      <c r="AU159" s="231" t="s">
        <v>85</v>
      </c>
      <c r="AY159" s="18" t="s">
        <v>173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83</v>
      </c>
      <c r="BK159" s="232">
        <f>ROUND(I159*H159,2)</f>
        <v>0</v>
      </c>
      <c r="BL159" s="18" t="s">
        <v>251</v>
      </c>
      <c r="BM159" s="231" t="s">
        <v>373</v>
      </c>
    </row>
    <row r="160" s="2" customFormat="1" ht="24.15" customHeight="1">
      <c r="A160" s="39"/>
      <c r="B160" s="40"/>
      <c r="C160" s="220" t="s">
        <v>7</v>
      </c>
      <c r="D160" s="220" t="s">
        <v>174</v>
      </c>
      <c r="E160" s="221" t="s">
        <v>3037</v>
      </c>
      <c r="F160" s="222" t="s">
        <v>3038</v>
      </c>
      <c r="G160" s="223" t="s">
        <v>470</v>
      </c>
      <c r="H160" s="224">
        <v>2</v>
      </c>
      <c r="I160" s="225"/>
      <c r="J160" s="226">
        <f>ROUND(I160*H160,2)</f>
        <v>0</v>
      </c>
      <c r="K160" s="222" t="s">
        <v>283</v>
      </c>
      <c r="L160" s="45"/>
      <c r="M160" s="227" t="s">
        <v>1</v>
      </c>
      <c r="N160" s="228" t="s">
        <v>41</v>
      </c>
      <c r="O160" s="92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251</v>
      </c>
      <c r="AT160" s="231" t="s">
        <v>174</v>
      </c>
      <c r="AU160" s="231" t="s">
        <v>85</v>
      </c>
      <c r="AY160" s="18" t="s">
        <v>173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83</v>
      </c>
      <c r="BK160" s="232">
        <f>ROUND(I160*H160,2)</f>
        <v>0</v>
      </c>
      <c r="BL160" s="18" t="s">
        <v>251</v>
      </c>
      <c r="BM160" s="231" t="s">
        <v>455</v>
      </c>
    </row>
    <row r="161" s="2" customFormat="1" ht="21.75" customHeight="1">
      <c r="A161" s="39"/>
      <c r="B161" s="40"/>
      <c r="C161" s="220" t="s">
        <v>334</v>
      </c>
      <c r="D161" s="220" t="s">
        <v>174</v>
      </c>
      <c r="E161" s="221" t="s">
        <v>3039</v>
      </c>
      <c r="F161" s="222" t="s">
        <v>3040</v>
      </c>
      <c r="G161" s="223" t="s">
        <v>470</v>
      </c>
      <c r="H161" s="224">
        <v>1</v>
      </c>
      <c r="I161" s="225"/>
      <c r="J161" s="226">
        <f>ROUND(I161*H161,2)</f>
        <v>0</v>
      </c>
      <c r="K161" s="222" t="s">
        <v>283</v>
      </c>
      <c r="L161" s="45"/>
      <c r="M161" s="227" t="s">
        <v>1</v>
      </c>
      <c r="N161" s="228" t="s">
        <v>41</v>
      </c>
      <c r="O161" s="92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1" t="s">
        <v>251</v>
      </c>
      <c r="AT161" s="231" t="s">
        <v>174</v>
      </c>
      <c r="AU161" s="231" t="s">
        <v>85</v>
      </c>
      <c r="AY161" s="18" t="s">
        <v>173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83</v>
      </c>
      <c r="BK161" s="232">
        <f>ROUND(I161*H161,2)</f>
        <v>0</v>
      </c>
      <c r="BL161" s="18" t="s">
        <v>251</v>
      </c>
      <c r="BM161" s="231" t="s">
        <v>463</v>
      </c>
    </row>
    <row r="162" s="2" customFormat="1" ht="16.5" customHeight="1">
      <c r="A162" s="39"/>
      <c r="B162" s="40"/>
      <c r="C162" s="275" t="s">
        <v>464</v>
      </c>
      <c r="D162" s="275" t="s">
        <v>335</v>
      </c>
      <c r="E162" s="276" t="s">
        <v>3041</v>
      </c>
      <c r="F162" s="277" t="s">
        <v>3042</v>
      </c>
      <c r="G162" s="278" t="s">
        <v>470</v>
      </c>
      <c r="H162" s="279">
        <v>1</v>
      </c>
      <c r="I162" s="280"/>
      <c r="J162" s="281">
        <f>ROUND(I162*H162,2)</f>
        <v>0</v>
      </c>
      <c r="K162" s="277" t="s">
        <v>1</v>
      </c>
      <c r="L162" s="282"/>
      <c r="M162" s="283" t="s">
        <v>1</v>
      </c>
      <c r="N162" s="284" t="s">
        <v>41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358</v>
      </c>
      <c r="AT162" s="231" t="s">
        <v>335</v>
      </c>
      <c r="AU162" s="231" t="s">
        <v>85</v>
      </c>
      <c r="AY162" s="18" t="s">
        <v>173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83</v>
      </c>
      <c r="BK162" s="232">
        <f>ROUND(I162*H162,2)</f>
        <v>0</v>
      </c>
      <c r="BL162" s="18" t="s">
        <v>251</v>
      </c>
      <c r="BM162" s="231" t="s">
        <v>467</v>
      </c>
    </row>
    <row r="163" s="2" customFormat="1" ht="21.75" customHeight="1">
      <c r="A163" s="39"/>
      <c r="B163" s="40"/>
      <c r="C163" s="220" t="s">
        <v>338</v>
      </c>
      <c r="D163" s="220" t="s">
        <v>174</v>
      </c>
      <c r="E163" s="221" t="s">
        <v>3043</v>
      </c>
      <c r="F163" s="222" t="s">
        <v>3044</v>
      </c>
      <c r="G163" s="223" t="s">
        <v>470</v>
      </c>
      <c r="H163" s="224">
        <v>1</v>
      </c>
      <c r="I163" s="225"/>
      <c r="J163" s="226">
        <f>ROUND(I163*H163,2)</f>
        <v>0</v>
      </c>
      <c r="K163" s="222" t="s">
        <v>283</v>
      </c>
      <c r="L163" s="45"/>
      <c r="M163" s="227" t="s">
        <v>1</v>
      </c>
      <c r="N163" s="228" t="s">
        <v>41</v>
      </c>
      <c r="O163" s="92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251</v>
      </c>
      <c r="AT163" s="231" t="s">
        <v>174</v>
      </c>
      <c r="AU163" s="231" t="s">
        <v>85</v>
      </c>
      <c r="AY163" s="18" t="s">
        <v>173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83</v>
      </c>
      <c r="BK163" s="232">
        <f>ROUND(I163*H163,2)</f>
        <v>0</v>
      </c>
      <c r="BL163" s="18" t="s">
        <v>251</v>
      </c>
      <c r="BM163" s="231" t="s">
        <v>471</v>
      </c>
    </row>
    <row r="164" s="2" customFormat="1" ht="16.5" customHeight="1">
      <c r="A164" s="39"/>
      <c r="B164" s="40"/>
      <c r="C164" s="275" t="s">
        <v>472</v>
      </c>
      <c r="D164" s="275" t="s">
        <v>335</v>
      </c>
      <c r="E164" s="276" t="s">
        <v>3045</v>
      </c>
      <c r="F164" s="277" t="s">
        <v>3046</v>
      </c>
      <c r="G164" s="278" t="s">
        <v>470</v>
      </c>
      <c r="H164" s="279">
        <v>1</v>
      </c>
      <c r="I164" s="280"/>
      <c r="J164" s="281">
        <f>ROUND(I164*H164,2)</f>
        <v>0</v>
      </c>
      <c r="K164" s="277" t="s">
        <v>1</v>
      </c>
      <c r="L164" s="282"/>
      <c r="M164" s="283" t="s">
        <v>1</v>
      </c>
      <c r="N164" s="284" t="s">
        <v>41</v>
      </c>
      <c r="O164" s="92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1" t="s">
        <v>358</v>
      </c>
      <c r="AT164" s="231" t="s">
        <v>335</v>
      </c>
      <c r="AU164" s="231" t="s">
        <v>85</v>
      </c>
      <c r="AY164" s="18" t="s">
        <v>173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8" t="s">
        <v>83</v>
      </c>
      <c r="BK164" s="232">
        <f>ROUND(I164*H164,2)</f>
        <v>0</v>
      </c>
      <c r="BL164" s="18" t="s">
        <v>251</v>
      </c>
      <c r="BM164" s="231" t="s">
        <v>475</v>
      </c>
    </row>
    <row r="165" s="2" customFormat="1" ht="21.75" customHeight="1">
      <c r="A165" s="39"/>
      <c r="B165" s="40"/>
      <c r="C165" s="220" t="s">
        <v>341</v>
      </c>
      <c r="D165" s="220" t="s">
        <v>174</v>
      </c>
      <c r="E165" s="221" t="s">
        <v>3047</v>
      </c>
      <c r="F165" s="222" t="s">
        <v>3048</v>
      </c>
      <c r="G165" s="223" t="s">
        <v>470</v>
      </c>
      <c r="H165" s="224">
        <v>1</v>
      </c>
      <c r="I165" s="225"/>
      <c r="J165" s="226">
        <f>ROUND(I165*H165,2)</f>
        <v>0</v>
      </c>
      <c r="K165" s="222" t="s">
        <v>283</v>
      </c>
      <c r="L165" s="45"/>
      <c r="M165" s="227" t="s">
        <v>1</v>
      </c>
      <c r="N165" s="228" t="s">
        <v>41</v>
      </c>
      <c r="O165" s="92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251</v>
      </c>
      <c r="AT165" s="231" t="s">
        <v>174</v>
      </c>
      <c r="AU165" s="231" t="s">
        <v>85</v>
      </c>
      <c r="AY165" s="18" t="s">
        <v>173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83</v>
      </c>
      <c r="BK165" s="232">
        <f>ROUND(I165*H165,2)</f>
        <v>0</v>
      </c>
      <c r="BL165" s="18" t="s">
        <v>251</v>
      </c>
      <c r="BM165" s="231" t="s">
        <v>479</v>
      </c>
    </row>
    <row r="166" s="2" customFormat="1" ht="21.75" customHeight="1">
      <c r="A166" s="39"/>
      <c r="B166" s="40"/>
      <c r="C166" s="220" t="s">
        <v>481</v>
      </c>
      <c r="D166" s="220" t="s">
        <v>174</v>
      </c>
      <c r="E166" s="221" t="s">
        <v>3049</v>
      </c>
      <c r="F166" s="222" t="s">
        <v>3050</v>
      </c>
      <c r="G166" s="223" t="s">
        <v>470</v>
      </c>
      <c r="H166" s="224">
        <v>5</v>
      </c>
      <c r="I166" s="225"/>
      <c r="J166" s="226">
        <f>ROUND(I166*H166,2)</f>
        <v>0</v>
      </c>
      <c r="K166" s="222" t="s">
        <v>283</v>
      </c>
      <c r="L166" s="45"/>
      <c r="M166" s="227" t="s">
        <v>1</v>
      </c>
      <c r="N166" s="228" t="s">
        <v>41</v>
      </c>
      <c r="O166" s="92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251</v>
      </c>
      <c r="AT166" s="231" t="s">
        <v>174</v>
      </c>
      <c r="AU166" s="231" t="s">
        <v>85</v>
      </c>
      <c r="AY166" s="18" t="s">
        <v>173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83</v>
      </c>
      <c r="BK166" s="232">
        <f>ROUND(I166*H166,2)</f>
        <v>0</v>
      </c>
      <c r="BL166" s="18" t="s">
        <v>251</v>
      </c>
      <c r="BM166" s="231" t="s">
        <v>484</v>
      </c>
    </row>
    <row r="167" s="2" customFormat="1" ht="24.15" customHeight="1">
      <c r="A167" s="39"/>
      <c r="B167" s="40"/>
      <c r="C167" s="220" t="s">
        <v>344</v>
      </c>
      <c r="D167" s="220" t="s">
        <v>174</v>
      </c>
      <c r="E167" s="221" t="s">
        <v>3051</v>
      </c>
      <c r="F167" s="222" t="s">
        <v>3052</v>
      </c>
      <c r="G167" s="223" t="s">
        <v>470</v>
      </c>
      <c r="H167" s="224">
        <v>4</v>
      </c>
      <c r="I167" s="225"/>
      <c r="J167" s="226">
        <f>ROUND(I167*H167,2)</f>
        <v>0</v>
      </c>
      <c r="K167" s="222" t="s">
        <v>283</v>
      </c>
      <c r="L167" s="45"/>
      <c r="M167" s="227" t="s">
        <v>1</v>
      </c>
      <c r="N167" s="228" t="s">
        <v>41</v>
      </c>
      <c r="O167" s="92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1" t="s">
        <v>251</v>
      </c>
      <c r="AT167" s="231" t="s">
        <v>174</v>
      </c>
      <c r="AU167" s="231" t="s">
        <v>85</v>
      </c>
      <c r="AY167" s="18" t="s">
        <v>173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8" t="s">
        <v>83</v>
      </c>
      <c r="BK167" s="232">
        <f>ROUND(I167*H167,2)</f>
        <v>0</v>
      </c>
      <c r="BL167" s="18" t="s">
        <v>251</v>
      </c>
      <c r="BM167" s="231" t="s">
        <v>488</v>
      </c>
    </row>
    <row r="168" s="2" customFormat="1" ht="44.25" customHeight="1">
      <c r="A168" s="39"/>
      <c r="B168" s="40"/>
      <c r="C168" s="220" t="s">
        <v>490</v>
      </c>
      <c r="D168" s="220" t="s">
        <v>174</v>
      </c>
      <c r="E168" s="221" t="s">
        <v>3053</v>
      </c>
      <c r="F168" s="222" t="s">
        <v>3054</v>
      </c>
      <c r="G168" s="223" t="s">
        <v>462</v>
      </c>
      <c r="H168" s="224">
        <v>1</v>
      </c>
      <c r="I168" s="225"/>
      <c r="J168" s="226">
        <f>ROUND(I168*H168,2)</f>
        <v>0</v>
      </c>
      <c r="K168" s="222" t="s">
        <v>283</v>
      </c>
      <c r="L168" s="45"/>
      <c r="M168" s="227" t="s">
        <v>1</v>
      </c>
      <c r="N168" s="228" t="s">
        <v>41</v>
      </c>
      <c r="O168" s="92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251</v>
      </c>
      <c r="AT168" s="231" t="s">
        <v>174</v>
      </c>
      <c r="AU168" s="231" t="s">
        <v>85</v>
      </c>
      <c r="AY168" s="18" t="s">
        <v>173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83</v>
      </c>
      <c r="BK168" s="232">
        <f>ROUND(I168*H168,2)</f>
        <v>0</v>
      </c>
      <c r="BL168" s="18" t="s">
        <v>251</v>
      </c>
      <c r="BM168" s="231" t="s">
        <v>493</v>
      </c>
    </row>
    <row r="169" s="2" customFormat="1" ht="55.5" customHeight="1">
      <c r="A169" s="39"/>
      <c r="B169" s="40"/>
      <c r="C169" s="220" t="s">
        <v>354</v>
      </c>
      <c r="D169" s="220" t="s">
        <v>174</v>
      </c>
      <c r="E169" s="221" t="s">
        <v>3055</v>
      </c>
      <c r="F169" s="222" t="s">
        <v>3056</v>
      </c>
      <c r="G169" s="223" t="s">
        <v>462</v>
      </c>
      <c r="H169" s="224">
        <v>1</v>
      </c>
      <c r="I169" s="225"/>
      <c r="J169" s="226">
        <f>ROUND(I169*H169,2)</f>
        <v>0</v>
      </c>
      <c r="K169" s="222" t="s">
        <v>283</v>
      </c>
      <c r="L169" s="45"/>
      <c r="M169" s="227" t="s">
        <v>1</v>
      </c>
      <c r="N169" s="228" t="s">
        <v>41</v>
      </c>
      <c r="O169" s="92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1" t="s">
        <v>251</v>
      </c>
      <c r="AT169" s="231" t="s">
        <v>174</v>
      </c>
      <c r="AU169" s="231" t="s">
        <v>85</v>
      </c>
      <c r="AY169" s="18" t="s">
        <v>173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83</v>
      </c>
      <c r="BK169" s="232">
        <f>ROUND(I169*H169,2)</f>
        <v>0</v>
      </c>
      <c r="BL169" s="18" t="s">
        <v>251</v>
      </c>
      <c r="BM169" s="231" t="s">
        <v>497</v>
      </c>
    </row>
    <row r="170" s="2" customFormat="1" ht="37.8" customHeight="1">
      <c r="A170" s="39"/>
      <c r="B170" s="40"/>
      <c r="C170" s="220" t="s">
        <v>499</v>
      </c>
      <c r="D170" s="220" t="s">
        <v>174</v>
      </c>
      <c r="E170" s="221" t="s">
        <v>3057</v>
      </c>
      <c r="F170" s="222" t="s">
        <v>3058</v>
      </c>
      <c r="G170" s="223" t="s">
        <v>470</v>
      </c>
      <c r="H170" s="224">
        <v>1</v>
      </c>
      <c r="I170" s="225"/>
      <c r="J170" s="226">
        <f>ROUND(I170*H170,2)</f>
        <v>0</v>
      </c>
      <c r="K170" s="222" t="s">
        <v>283</v>
      </c>
      <c r="L170" s="45"/>
      <c r="M170" s="227" t="s">
        <v>1</v>
      </c>
      <c r="N170" s="228" t="s">
        <v>41</v>
      </c>
      <c r="O170" s="92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251</v>
      </c>
      <c r="AT170" s="231" t="s">
        <v>174</v>
      </c>
      <c r="AU170" s="231" t="s">
        <v>85</v>
      </c>
      <c r="AY170" s="18" t="s">
        <v>173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8" t="s">
        <v>83</v>
      </c>
      <c r="BK170" s="232">
        <f>ROUND(I170*H170,2)</f>
        <v>0</v>
      </c>
      <c r="BL170" s="18" t="s">
        <v>251</v>
      </c>
      <c r="BM170" s="231" t="s">
        <v>502</v>
      </c>
    </row>
    <row r="171" s="2" customFormat="1" ht="16.5" customHeight="1">
      <c r="A171" s="39"/>
      <c r="B171" s="40"/>
      <c r="C171" s="220" t="s">
        <v>358</v>
      </c>
      <c r="D171" s="220" t="s">
        <v>174</v>
      </c>
      <c r="E171" s="221" t="s">
        <v>3059</v>
      </c>
      <c r="F171" s="222" t="s">
        <v>3060</v>
      </c>
      <c r="G171" s="223" t="s">
        <v>282</v>
      </c>
      <c r="H171" s="224">
        <v>1</v>
      </c>
      <c r="I171" s="225"/>
      <c r="J171" s="226">
        <f>ROUND(I171*H171,2)</f>
        <v>0</v>
      </c>
      <c r="K171" s="222" t="s">
        <v>1</v>
      </c>
      <c r="L171" s="45"/>
      <c r="M171" s="227" t="s">
        <v>1</v>
      </c>
      <c r="N171" s="228" t="s">
        <v>41</v>
      </c>
      <c r="O171" s="92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251</v>
      </c>
      <c r="AT171" s="231" t="s">
        <v>174</v>
      </c>
      <c r="AU171" s="231" t="s">
        <v>85</v>
      </c>
      <c r="AY171" s="18" t="s">
        <v>173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83</v>
      </c>
      <c r="BK171" s="232">
        <f>ROUND(I171*H171,2)</f>
        <v>0</v>
      </c>
      <c r="BL171" s="18" t="s">
        <v>251</v>
      </c>
      <c r="BM171" s="231" t="s">
        <v>509</v>
      </c>
    </row>
    <row r="172" s="2" customFormat="1" ht="33" customHeight="1">
      <c r="A172" s="39"/>
      <c r="B172" s="40"/>
      <c r="C172" s="220" t="s">
        <v>511</v>
      </c>
      <c r="D172" s="220" t="s">
        <v>174</v>
      </c>
      <c r="E172" s="221" t="s">
        <v>3061</v>
      </c>
      <c r="F172" s="222" t="s">
        <v>3062</v>
      </c>
      <c r="G172" s="223" t="s">
        <v>470</v>
      </c>
      <c r="H172" s="224">
        <v>1</v>
      </c>
      <c r="I172" s="225"/>
      <c r="J172" s="226">
        <f>ROUND(I172*H172,2)</f>
        <v>0</v>
      </c>
      <c r="K172" s="222" t="s">
        <v>1</v>
      </c>
      <c r="L172" s="45"/>
      <c r="M172" s="227" t="s">
        <v>1</v>
      </c>
      <c r="N172" s="228" t="s">
        <v>41</v>
      </c>
      <c r="O172" s="92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251</v>
      </c>
      <c r="AT172" s="231" t="s">
        <v>174</v>
      </c>
      <c r="AU172" s="231" t="s">
        <v>85</v>
      </c>
      <c r="AY172" s="18" t="s">
        <v>173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83</v>
      </c>
      <c r="BK172" s="232">
        <f>ROUND(I172*H172,2)</f>
        <v>0</v>
      </c>
      <c r="BL172" s="18" t="s">
        <v>251</v>
      </c>
      <c r="BM172" s="231" t="s">
        <v>514</v>
      </c>
    </row>
    <row r="173" s="2" customFormat="1" ht="33" customHeight="1">
      <c r="A173" s="39"/>
      <c r="B173" s="40"/>
      <c r="C173" s="220" t="s">
        <v>362</v>
      </c>
      <c r="D173" s="220" t="s">
        <v>174</v>
      </c>
      <c r="E173" s="221" t="s">
        <v>3063</v>
      </c>
      <c r="F173" s="222" t="s">
        <v>3064</v>
      </c>
      <c r="G173" s="223" t="s">
        <v>470</v>
      </c>
      <c r="H173" s="224">
        <v>1</v>
      </c>
      <c r="I173" s="225"/>
      <c r="J173" s="226">
        <f>ROUND(I173*H173,2)</f>
        <v>0</v>
      </c>
      <c r="K173" s="222" t="s">
        <v>1</v>
      </c>
      <c r="L173" s="45"/>
      <c r="M173" s="227" t="s">
        <v>1</v>
      </c>
      <c r="N173" s="228" t="s">
        <v>41</v>
      </c>
      <c r="O173" s="92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1" t="s">
        <v>251</v>
      </c>
      <c r="AT173" s="231" t="s">
        <v>174</v>
      </c>
      <c r="AU173" s="231" t="s">
        <v>85</v>
      </c>
      <c r="AY173" s="18" t="s">
        <v>173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8" t="s">
        <v>83</v>
      </c>
      <c r="BK173" s="232">
        <f>ROUND(I173*H173,2)</f>
        <v>0</v>
      </c>
      <c r="BL173" s="18" t="s">
        <v>251</v>
      </c>
      <c r="BM173" s="231" t="s">
        <v>518</v>
      </c>
    </row>
    <row r="174" s="2" customFormat="1" ht="33" customHeight="1">
      <c r="A174" s="39"/>
      <c r="B174" s="40"/>
      <c r="C174" s="220" t="s">
        <v>519</v>
      </c>
      <c r="D174" s="220" t="s">
        <v>174</v>
      </c>
      <c r="E174" s="221" t="s">
        <v>3065</v>
      </c>
      <c r="F174" s="222" t="s">
        <v>3066</v>
      </c>
      <c r="G174" s="223" t="s">
        <v>470</v>
      </c>
      <c r="H174" s="224">
        <v>16</v>
      </c>
      <c r="I174" s="225"/>
      <c r="J174" s="226">
        <f>ROUND(I174*H174,2)</f>
        <v>0</v>
      </c>
      <c r="K174" s="222" t="s">
        <v>283</v>
      </c>
      <c r="L174" s="45"/>
      <c r="M174" s="227" t="s">
        <v>1</v>
      </c>
      <c r="N174" s="228" t="s">
        <v>41</v>
      </c>
      <c r="O174" s="92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251</v>
      </c>
      <c r="AT174" s="231" t="s">
        <v>174</v>
      </c>
      <c r="AU174" s="231" t="s">
        <v>85</v>
      </c>
      <c r="AY174" s="18" t="s">
        <v>173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83</v>
      </c>
      <c r="BK174" s="232">
        <f>ROUND(I174*H174,2)</f>
        <v>0</v>
      </c>
      <c r="BL174" s="18" t="s">
        <v>251</v>
      </c>
      <c r="BM174" s="231" t="s">
        <v>522</v>
      </c>
    </row>
    <row r="175" s="2" customFormat="1" ht="33" customHeight="1">
      <c r="A175" s="39"/>
      <c r="B175" s="40"/>
      <c r="C175" s="220" t="s">
        <v>368</v>
      </c>
      <c r="D175" s="220" t="s">
        <v>174</v>
      </c>
      <c r="E175" s="221" t="s">
        <v>3067</v>
      </c>
      <c r="F175" s="222" t="s">
        <v>3068</v>
      </c>
      <c r="G175" s="223" t="s">
        <v>470</v>
      </c>
      <c r="H175" s="224">
        <v>1</v>
      </c>
      <c r="I175" s="225"/>
      <c r="J175" s="226">
        <f>ROUND(I175*H175,2)</f>
        <v>0</v>
      </c>
      <c r="K175" s="222" t="s">
        <v>283</v>
      </c>
      <c r="L175" s="45"/>
      <c r="M175" s="227" t="s">
        <v>1</v>
      </c>
      <c r="N175" s="228" t="s">
        <v>41</v>
      </c>
      <c r="O175" s="92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251</v>
      </c>
      <c r="AT175" s="231" t="s">
        <v>174</v>
      </c>
      <c r="AU175" s="231" t="s">
        <v>85</v>
      </c>
      <c r="AY175" s="18" t="s">
        <v>173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83</v>
      </c>
      <c r="BK175" s="232">
        <f>ROUND(I175*H175,2)</f>
        <v>0</v>
      </c>
      <c r="BL175" s="18" t="s">
        <v>251</v>
      </c>
      <c r="BM175" s="231" t="s">
        <v>526</v>
      </c>
    </row>
    <row r="176" s="2" customFormat="1" ht="33" customHeight="1">
      <c r="A176" s="39"/>
      <c r="B176" s="40"/>
      <c r="C176" s="220" t="s">
        <v>529</v>
      </c>
      <c r="D176" s="220" t="s">
        <v>174</v>
      </c>
      <c r="E176" s="221" t="s">
        <v>3069</v>
      </c>
      <c r="F176" s="222" t="s">
        <v>3070</v>
      </c>
      <c r="G176" s="223" t="s">
        <v>470</v>
      </c>
      <c r="H176" s="224">
        <v>1</v>
      </c>
      <c r="I176" s="225"/>
      <c r="J176" s="226">
        <f>ROUND(I176*H176,2)</f>
        <v>0</v>
      </c>
      <c r="K176" s="222" t="s">
        <v>283</v>
      </c>
      <c r="L176" s="45"/>
      <c r="M176" s="227" t="s">
        <v>1</v>
      </c>
      <c r="N176" s="228" t="s">
        <v>41</v>
      </c>
      <c r="O176" s="92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1" t="s">
        <v>251</v>
      </c>
      <c r="AT176" s="231" t="s">
        <v>174</v>
      </c>
      <c r="AU176" s="231" t="s">
        <v>85</v>
      </c>
      <c r="AY176" s="18" t="s">
        <v>173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8" t="s">
        <v>83</v>
      </c>
      <c r="BK176" s="232">
        <f>ROUND(I176*H176,2)</f>
        <v>0</v>
      </c>
      <c r="BL176" s="18" t="s">
        <v>251</v>
      </c>
      <c r="BM176" s="231" t="s">
        <v>532</v>
      </c>
    </row>
    <row r="177" s="2" customFormat="1" ht="16.5" customHeight="1">
      <c r="A177" s="39"/>
      <c r="B177" s="40"/>
      <c r="C177" s="220" t="s">
        <v>370</v>
      </c>
      <c r="D177" s="220" t="s">
        <v>174</v>
      </c>
      <c r="E177" s="221" t="s">
        <v>3071</v>
      </c>
      <c r="F177" s="222" t="s">
        <v>3072</v>
      </c>
      <c r="G177" s="223" t="s">
        <v>470</v>
      </c>
      <c r="H177" s="224">
        <v>1</v>
      </c>
      <c r="I177" s="225"/>
      <c r="J177" s="226">
        <f>ROUND(I177*H177,2)</f>
        <v>0</v>
      </c>
      <c r="K177" s="222" t="s">
        <v>1</v>
      </c>
      <c r="L177" s="45"/>
      <c r="M177" s="227" t="s">
        <v>1</v>
      </c>
      <c r="N177" s="228" t="s">
        <v>41</v>
      </c>
      <c r="O177" s="92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251</v>
      </c>
      <c r="AT177" s="231" t="s">
        <v>174</v>
      </c>
      <c r="AU177" s="231" t="s">
        <v>85</v>
      </c>
      <c r="AY177" s="18" t="s">
        <v>173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83</v>
      </c>
      <c r="BK177" s="232">
        <f>ROUND(I177*H177,2)</f>
        <v>0</v>
      </c>
      <c r="BL177" s="18" t="s">
        <v>251</v>
      </c>
      <c r="BM177" s="231" t="s">
        <v>537</v>
      </c>
    </row>
    <row r="178" s="2" customFormat="1" ht="33" customHeight="1">
      <c r="A178" s="39"/>
      <c r="B178" s="40"/>
      <c r="C178" s="275" t="s">
        <v>540</v>
      </c>
      <c r="D178" s="275" t="s">
        <v>335</v>
      </c>
      <c r="E178" s="276" t="s">
        <v>3073</v>
      </c>
      <c r="F178" s="277" t="s">
        <v>3074</v>
      </c>
      <c r="G178" s="278" t="s">
        <v>470</v>
      </c>
      <c r="H178" s="279">
        <v>1</v>
      </c>
      <c r="I178" s="280"/>
      <c r="J178" s="281">
        <f>ROUND(I178*H178,2)</f>
        <v>0</v>
      </c>
      <c r="K178" s="277" t="s">
        <v>283</v>
      </c>
      <c r="L178" s="282"/>
      <c r="M178" s="283" t="s">
        <v>1</v>
      </c>
      <c r="N178" s="284" t="s">
        <v>41</v>
      </c>
      <c r="O178" s="92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1" t="s">
        <v>358</v>
      </c>
      <c r="AT178" s="231" t="s">
        <v>335</v>
      </c>
      <c r="AU178" s="231" t="s">
        <v>85</v>
      </c>
      <c r="AY178" s="18" t="s">
        <v>173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8" t="s">
        <v>83</v>
      </c>
      <c r="BK178" s="232">
        <f>ROUND(I178*H178,2)</f>
        <v>0</v>
      </c>
      <c r="BL178" s="18" t="s">
        <v>251</v>
      </c>
      <c r="BM178" s="231" t="s">
        <v>543</v>
      </c>
    </row>
    <row r="179" s="2" customFormat="1" ht="44.25" customHeight="1">
      <c r="A179" s="39"/>
      <c r="B179" s="40"/>
      <c r="C179" s="220" t="s">
        <v>373</v>
      </c>
      <c r="D179" s="220" t="s">
        <v>174</v>
      </c>
      <c r="E179" s="221" t="s">
        <v>3075</v>
      </c>
      <c r="F179" s="222" t="s">
        <v>3076</v>
      </c>
      <c r="G179" s="223" t="s">
        <v>221</v>
      </c>
      <c r="H179" s="224">
        <v>0.040000000000000001</v>
      </c>
      <c r="I179" s="225"/>
      <c r="J179" s="226">
        <f>ROUND(I179*H179,2)</f>
        <v>0</v>
      </c>
      <c r="K179" s="222" t="s">
        <v>283</v>
      </c>
      <c r="L179" s="45"/>
      <c r="M179" s="227" t="s">
        <v>1</v>
      </c>
      <c r="N179" s="228" t="s">
        <v>41</v>
      </c>
      <c r="O179" s="92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1" t="s">
        <v>251</v>
      </c>
      <c r="AT179" s="231" t="s">
        <v>174</v>
      </c>
      <c r="AU179" s="231" t="s">
        <v>85</v>
      </c>
      <c r="AY179" s="18" t="s">
        <v>173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83</v>
      </c>
      <c r="BK179" s="232">
        <f>ROUND(I179*H179,2)</f>
        <v>0</v>
      </c>
      <c r="BL179" s="18" t="s">
        <v>251</v>
      </c>
      <c r="BM179" s="231" t="s">
        <v>548</v>
      </c>
    </row>
    <row r="180" s="11" customFormat="1" ht="22.8" customHeight="1">
      <c r="A180" s="11"/>
      <c r="B180" s="206"/>
      <c r="C180" s="207"/>
      <c r="D180" s="208" t="s">
        <v>75</v>
      </c>
      <c r="E180" s="273" t="s">
        <v>3077</v>
      </c>
      <c r="F180" s="273" t="s">
        <v>3078</v>
      </c>
      <c r="G180" s="207"/>
      <c r="H180" s="207"/>
      <c r="I180" s="210"/>
      <c r="J180" s="274">
        <f>BK180</f>
        <v>0</v>
      </c>
      <c r="K180" s="207"/>
      <c r="L180" s="212"/>
      <c r="M180" s="213"/>
      <c r="N180" s="214"/>
      <c r="O180" s="214"/>
      <c r="P180" s="215">
        <f>SUM(P181:P191)</f>
        <v>0</v>
      </c>
      <c r="Q180" s="214"/>
      <c r="R180" s="215">
        <f>SUM(R181:R191)</f>
        <v>0</v>
      </c>
      <c r="S180" s="214"/>
      <c r="T180" s="216">
        <f>SUM(T181:T191)</f>
        <v>0</v>
      </c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R180" s="217" t="s">
        <v>85</v>
      </c>
      <c r="AT180" s="218" t="s">
        <v>75</v>
      </c>
      <c r="AU180" s="218" t="s">
        <v>83</v>
      </c>
      <c r="AY180" s="217" t="s">
        <v>173</v>
      </c>
      <c r="BK180" s="219">
        <f>SUM(BK181:BK191)</f>
        <v>0</v>
      </c>
    </row>
    <row r="181" s="2" customFormat="1" ht="49.05" customHeight="1">
      <c r="A181" s="39"/>
      <c r="B181" s="40"/>
      <c r="C181" s="220" t="s">
        <v>549</v>
      </c>
      <c r="D181" s="220" t="s">
        <v>174</v>
      </c>
      <c r="E181" s="221" t="s">
        <v>3079</v>
      </c>
      <c r="F181" s="222" t="s">
        <v>3080</v>
      </c>
      <c r="G181" s="223" t="s">
        <v>470</v>
      </c>
      <c r="H181" s="224">
        <v>1</v>
      </c>
      <c r="I181" s="225"/>
      <c r="J181" s="226">
        <f>ROUND(I181*H181,2)</f>
        <v>0</v>
      </c>
      <c r="K181" s="222" t="s">
        <v>283</v>
      </c>
      <c r="L181" s="45"/>
      <c r="M181" s="227" t="s">
        <v>1</v>
      </c>
      <c r="N181" s="228" t="s">
        <v>41</v>
      </c>
      <c r="O181" s="92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1" t="s">
        <v>251</v>
      </c>
      <c r="AT181" s="231" t="s">
        <v>174</v>
      </c>
      <c r="AU181" s="231" t="s">
        <v>85</v>
      </c>
      <c r="AY181" s="18" t="s">
        <v>173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8" t="s">
        <v>83</v>
      </c>
      <c r="BK181" s="232">
        <f>ROUND(I181*H181,2)</f>
        <v>0</v>
      </c>
      <c r="BL181" s="18" t="s">
        <v>251</v>
      </c>
      <c r="BM181" s="231" t="s">
        <v>552</v>
      </c>
    </row>
    <row r="182" s="2" customFormat="1" ht="49.05" customHeight="1">
      <c r="A182" s="39"/>
      <c r="B182" s="40"/>
      <c r="C182" s="220" t="s">
        <v>455</v>
      </c>
      <c r="D182" s="220" t="s">
        <v>174</v>
      </c>
      <c r="E182" s="221" t="s">
        <v>3081</v>
      </c>
      <c r="F182" s="222" t="s">
        <v>3082</v>
      </c>
      <c r="G182" s="223" t="s">
        <v>470</v>
      </c>
      <c r="H182" s="224">
        <v>1</v>
      </c>
      <c r="I182" s="225"/>
      <c r="J182" s="226">
        <f>ROUND(I182*H182,2)</f>
        <v>0</v>
      </c>
      <c r="K182" s="222" t="s">
        <v>283</v>
      </c>
      <c r="L182" s="45"/>
      <c r="M182" s="227" t="s">
        <v>1</v>
      </c>
      <c r="N182" s="228" t="s">
        <v>41</v>
      </c>
      <c r="O182" s="92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1" t="s">
        <v>251</v>
      </c>
      <c r="AT182" s="231" t="s">
        <v>174</v>
      </c>
      <c r="AU182" s="231" t="s">
        <v>85</v>
      </c>
      <c r="AY182" s="18" t="s">
        <v>173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83</v>
      </c>
      <c r="BK182" s="232">
        <f>ROUND(I182*H182,2)</f>
        <v>0</v>
      </c>
      <c r="BL182" s="18" t="s">
        <v>251</v>
      </c>
      <c r="BM182" s="231" t="s">
        <v>555</v>
      </c>
    </row>
    <row r="183" s="2" customFormat="1" ht="49.05" customHeight="1">
      <c r="A183" s="39"/>
      <c r="B183" s="40"/>
      <c r="C183" s="220" t="s">
        <v>557</v>
      </c>
      <c r="D183" s="220" t="s">
        <v>174</v>
      </c>
      <c r="E183" s="221" t="s">
        <v>3083</v>
      </c>
      <c r="F183" s="222" t="s">
        <v>3084</v>
      </c>
      <c r="G183" s="223" t="s">
        <v>470</v>
      </c>
      <c r="H183" s="224">
        <v>4</v>
      </c>
      <c r="I183" s="225"/>
      <c r="J183" s="226">
        <f>ROUND(I183*H183,2)</f>
        <v>0</v>
      </c>
      <c r="K183" s="222" t="s">
        <v>283</v>
      </c>
      <c r="L183" s="45"/>
      <c r="M183" s="227" t="s">
        <v>1</v>
      </c>
      <c r="N183" s="228" t="s">
        <v>41</v>
      </c>
      <c r="O183" s="92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1" t="s">
        <v>251</v>
      </c>
      <c r="AT183" s="231" t="s">
        <v>174</v>
      </c>
      <c r="AU183" s="231" t="s">
        <v>85</v>
      </c>
      <c r="AY183" s="18" t="s">
        <v>173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83</v>
      </c>
      <c r="BK183" s="232">
        <f>ROUND(I183*H183,2)</f>
        <v>0</v>
      </c>
      <c r="BL183" s="18" t="s">
        <v>251</v>
      </c>
      <c r="BM183" s="231" t="s">
        <v>560</v>
      </c>
    </row>
    <row r="184" s="2" customFormat="1" ht="49.05" customHeight="1">
      <c r="A184" s="39"/>
      <c r="B184" s="40"/>
      <c r="C184" s="220" t="s">
        <v>463</v>
      </c>
      <c r="D184" s="220" t="s">
        <v>174</v>
      </c>
      <c r="E184" s="221" t="s">
        <v>3085</v>
      </c>
      <c r="F184" s="222" t="s">
        <v>3086</v>
      </c>
      <c r="G184" s="223" t="s">
        <v>470</v>
      </c>
      <c r="H184" s="224">
        <v>4</v>
      </c>
      <c r="I184" s="225"/>
      <c r="J184" s="226">
        <f>ROUND(I184*H184,2)</f>
        <v>0</v>
      </c>
      <c r="K184" s="222" t="s">
        <v>283</v>
      </c>
      <c r="L184" s="45"/>
      <c r="M184" s="227" t="s">
        <v>1</v>
      </c>
      <c r="N184" s="228" t="s">
        <v>41</v>
      </c>
      <c r="O184" s="92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251</v>
      </c>
      <c r="AT184" s="231" t="s">
        <v>174</v>
      </c>
      <c r="AU184" s="231" t="s">
        <v>85</v>
      </c>
      <c r="AY184" s="18" t="s">
        <v>173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83</v>
      </c>
      <c r="BK184" s="232">
        <f>ROUND(I184*H184,2)</f>
        <v>0</v>
      </c>
      <c r="BL184" s="18" t="s">
        <v>251</v>
      </c>
      <c r="BM184" s="231" t="s">
        <v>563</v>
      </c>
    </row>
    <row r="185" s="2" customFormat="1" ht="49.05" customHeight="1">
      <c r="A185" s="39"/>
      <c r="B185" s="40"/>
      <c r="C185" s="220" t="s">
        <v>566</v>
      </c>
      <c r="D185" s="220" t="s">
        <v>174</v>
      </c>
      <c r="E185" s="221" t="s">
        <v>3087</v>
      </c>
      <c r="F185" s="222" t="s">
        <v>3088</v>
      </c>
      <c r="G185" s="223" t="s">
        <v>470</v>
      </c>
      <c r="H185" s="224">
        <v>2</v>
      </c>
      <c r="I185" s="225"/>
      <c r="J185" s="226">
        <f>ROUND(I185*H185,2)</f>
        <v>0</v>
      </c>
      <c r="K185" s="222" t="s">
        <v>283</v>
      </c>
      <c r="L185" s="45"/>
      <c r="M185" s="227" t="s">
        <v>1</v>
      </c>
      <c r="N185" s="228" t="s">
        <v>41</v>
      </c>
      <c r="O185" s="92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1" t="s">
        <v>251</v>
      </c>
      <c r="AT185" s="231" t="s">
        <v>174</v>
      </c>
      <c r="AU185" s="231" t="s">
        <v>85</v>
      </c>
      <c r="AY185" s="18" t="s">
        <v>173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83</v>
      </c>
      <c r="BK185" s="232">
        <f>ROUND(I185*H185,2)</f>
        <v>0</v>
      </c>
      <c r="BL185" s="18" t="s">
        <v>251</v>
      </c>
      <c r="BM185" s="231" t="s">
        <v>568</v>
      </c>
    </row>
    <row r="186" s="2" customFormat="1" ht="49.05" customHeight="1">
      <c r="A186" s="39"/>
      <c r="B186" s="40"/>
      <c r="C186" s="220" t="s">
        <v>467</v>
      </c>
      <c r="D186" s="220" t="s">
        <v>174</v>
      </c>
      <c r="E186" s="221" t="s">
        <v>3089</v>
      </c>
      <c r="F186" s="222" t="s">
        <v>3090</v>
      </c>
      <c r="G186" s="223" t="s">
        <v>470</v>
      </c>
      <c r="H186" s="224">
        <v>1</v>
      </c>
      <c r="I186" s="225"/>
      <c r="J186" s="226">
        <f>ROUND(I186*H186,2)</f>
        <v>0</v>
      </c>
      <c r="K186" s="222" t="s">
        <v>283</v>
      </c>
      <c r="L186" s="45"/>
      <c r="M186" s="227" t="s">
        <v>1</v>
      </c>
      <c r="N186" s="228" t="s">
        <v>41</v>
      </c>
      <c r="O186" s="92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1" t="s">
        <v>251</v>
      </c>
      <c r="AT186" s="231" t="s">
        <v>174</v>
      </c>
      <c r="AU186" s="231" t="s">
        <v>85</v>
      </c>
      <c r="AY186" s="18" t="s">
        <v>173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83</v>
      </c>
      <c r="BK186" s="232">
        <f>ROUND(I186*H186,2)</f>
        <v>0</v>
      </c>
      <c r="BL186" s="18" t="s">
        <v>251</v>
      </c>
      <c r="BM186" s="231" t="s">
        <v>571</v>
      </c>
    </row>
    <row r="187" s="2" customFormat="1" ht="49.05" customHeight="1">
      <c r="A187" s="39"/>
      <c r="B187" s="40"/>
      <c r="C187" s="220" t="s">
        <v>572</v>
      </c>
      <c r="D187" s="220" t="s">
        <v>174</v>
      </c>
      <c r="E187" s="221" t="s">
        <v>3091</v>
      </c>
      <c r="F187" s="222" t="s">
        <v>3092</v>
      </c>
      <c r="G187" s="223" t="s">
        <v>470</v>
      </c>
      <c r="H187" s="224">
        <v>1</v>
      </c>
      <c r="I187" s="225"/>
      <c r="J187" s="226">
        <f>ROUND(I187*H187,2)</f>
        <v>0</v>
      </c>
      <c r="K187" s="222" t="s">
        <v>283</v>
      </c>
      <c r="L187" s="45"/>
      <c r="M187" s="227" t="s">
        <v>1</v>
      </c>
      <c r="N187" s="228" t="s">
        <v>41</v>
      </c>
      <c r="O187" s="92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251</v>
      </c>
      <c r="AT187" s="231" t="s">
        <v>174</v>
      </c>
      <c r="AU187" s="231" t="s">
        <v>85</v>
      </c>
      <c r="AY187" s="18" t="s">
        <v>173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83</v>
      </c>
      <c r="BK187" s="232">
        <f>ROUND(I187*H187,2)</f>
        <v>0</v>
      </c>
      <c r="BL187" s="18" t="s">
        <v>251</v>
      </c>
      <c r="BM187" s="231" t="s">
        <v>575</v>
      </c>
    </row>
    <row r="188" s="2" customFormat="1" ht="49.05" customHeight="1">
      <c r="A188" s="39"/>
      <c r="B188" s="40"/>
      <c r="C188" s="220" t="s">
        <v>471</v>
      </c>
      <c r="D188" s="220" t="s">
        <v>174</v>
      </c>
      <c r="E188" s="221" t="s">
        <v>3093</v>
      </c>
      <c r="F188" s="222" t="s">
        <v>3094</v>
      </c>
      <c r="G188" s="223" t="s">
        <v>470</v>
      </c>
      <c r="H188" s="224">
        <v>1</v>
      </c>
      <c r="I188" s="225"/>
      <c r="J188" s="226">
        <f>ROUND(I188*H188,2)</f>
        <v>0</v>
      </c>
      <c r="K188" s="222" t="s">
        <v>283</v>
      </c>
      <c r="L188" s="45"/>
      <c r="M188" s="227" t="s">
        <v>1</v>
      </c>
      <c r="N188" s="228" t="s">
        <v>41</v>
      </c>
      <c r="O188" s="92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1" t="s">
        <v>251</v>
      </c>
      <c r="AT188" s="231" t="s">
        <v>174</v>
      </c>
      <c r="AU188" s="231" t="s">
        <v>85</v>
      </c>
      <c r="AY188" s="18" t="s">
        <v>173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8" t="s">
        <v>83</v>
      </c>
      <c r="BK188" s="232">
        <f>ROUND(I188*H188,2)</f>
        <v>0</v>
      </c>
      <c r="BL188" s="18" t="s">
        <v>251</v>
      </c>
      <c r="BM188" s="231" t="s">
        <v>581</v>
      </c>
    </row>
    <row r="189" s="2" customFormat="1" ht="24.15" customHeight="1">
      <c r="A189" s="39"/>
      <c r="B189" s="40"/>
      <c r="C189" s="220" t="s">
        <v>586</v>
      </c>
      <c r="D189" s="220" t="s">
        <v>174</v>
      </c>
      <c r="E189" s="221" t="s">
        <v>3095</v>
      </c>
      <c r="F189" s="222" t="s">
        <v>3096</v>
      </c>
      <c r="G189" s="223" t="s">
        <v>470</v>
      </c>
      <c r="H189" s="224">
        <v>1</v>
      </c>
      <c r="I189" s="225"/>
      <c r="J189" s="226">
        <f>ROUND(I189*H189,2)</f>
        <v>0</v>
      </c>
      <c r="K189" s="222" t="s">
        <v>283</v>
      </c>
      <c r="L189" s="45"/>
      <c r="M189" s="227" t="s">
        <v>1</v>
      </c>
      <c r="N189" s="228" t="s">
        <v>41</v>
      </c>
      <c r="O189" s="92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1" t="s">
        <v>251</v>
      </c>
      <c r="AT189" s="231" t="s">
        <v>174</v>
      </c>
      <c r="AU189" s="231" t="s">
        <v>85</v>
      </c>
      <c r="AY189" s="18" t="s">
        <v>173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8" t="s">
        <v>83</v>
      </c>
      <c r="BK189" s="232">
        <f>ROUND(I189*H189,2)</f>
        <v>0</v>
      </c>
      <c r="BL189" s="18" t="s">
        <v>251</v>
      </c>
      <c r="BM189" s="231" t="s">
        <v>589</v>
      </c>
    </row>
    <row r="190" s="2" customFormat="1" ht="16.5" customHeight="1">
      <c r="A190" s="39"/>
      <c r="B190" s="40"/>
      <c r="C190" s="275" t="s">
        <v>475</v>
      </c>
      <c r="D190" s="275" t="s">
        <v>335</v>
      </c>
      <c r="E190" s="276" t="s">
        <v>3097</v>
      </c>
      <c r="F190" s="277" t="s">
        <v>3098</v>
      </c>
      <c r="G190" s="278" t="s">
        <v>470</v>
      </c>
      <c r="H190" s="279">
        <v>1</v>
      </c>
      <c r="I190" s="280"/>
      <c r="J190" s="281">
        <f>ROUND(I190*H190,2)</f>
        <v>0</v>
      </c>
      <c r="K190" s="277" t="s">
        <v>283</v>
      </c>
      <c r="L190" s="282"/>
      <c r="M190" s="283" t="s">
        <v>1</v>
      </c>
      <c r="N190" s="284" t="s">
        <v>41</v>
      </c>
      <c r="O190" s="92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1" t="s">
        <v>358</v>
      </c>
      <c r="AT190" s="231" t="s">
        <v>335</v>
      </c>
      <c r="AU190" s="231" t="s">
        <v>85</v>
      </c>
      <c r="AY190" s="18" t="s">
        <v>173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8" t="s">
        <v>83</v>
      </c>
      <c r="BK190" s="232">
        <f>ROUND(I190*H190,2)</f>
        <v>0</v>
      </c>
      <c r="BL190" s="18" t="s">
        <v>251</v>
      </c>
      <c r="BM190" s="231" t="s">
        <v>592</v>
      </c>
    </row>
    <row r="191" s="2" customFormat="1" ht="44.25" customHeight="1">
      <c r="A191" s="39"/>
      <c r="B191" s="40"/>
      <c r="C191" s="220" t="s">
        <v>593</v>
      </c>
      <c r="D191" s="220" t="s">
        <v>174</v>
      </c>
      <c r="E191" s="221" t="s">
        <v>3099</v>
      </c>
      <c r="F191" s="222" t="s">
        <v>3100</v>
      </c>
      <c r="G191" s="223" t="s">
        <v>221</v>
      </c>
      <c r="H191" s="224">
        <v>0.38800000000000001</v>
      </c>
      <c r="I191" s="225"/>
      <c r="J191" s="226">
        <f>ROUND(I191*H191,2)</f>
        <v>0</v>
      </c>
      <c r="K191" s="222" t="s">
        <v>283</v>
      </c>
      <c r="L191" s="45"/>
      <c r="M191" s="263" t="s">
        <v>1</v>
      </c>
      <c r="N191" s="264" t="s">
        <v>41</v>
      </c>
      <c r="O191" s="265"/>
      <c r="P191" s="266">
        <f>O191*H191</f>
        <v>0</v>
      </c>
      <c r="Q191" s="266">
        <v>0</v>
      </c>
      <c r="R191" s="266">
        <f>Q191*H191</f>
        <v>0</v>
      </c>
      <c r="S191" s="266">
        <v>0</v>
      </c>
      <c r="T191" s="26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1" t="s">
        <v>251</v>
      </c>
      <c r="AT191" s="231" t="s">
        <v>174</v>
      </c>
      <c r="AU191" s="231" t="s">
        <v>85</v>
      </c>
      <c r="AY191" s="18" t="s">
        <v>173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8" t="s">
        <v>83</v>
      </c>
      <c r="BK191" s="232">
        <f>ROUND(I191*H191,2)</f>
        <v>0</v>
      </c>
      <c r="BL191" s="18" t="s">
        <v>251</v>
      </c>
      <c r="BM191" s="231" t="s">
        <v>596</v>
      </c>
    </row>
    <row r="192" s="2" customFormat="1" ht="6.96" customHeight="1">
      <c r="A192" s="39"/>
      <c r="B192" s="67"/>
      <c r="C192" s="68"/>
      <c r="D192" s="68"/>
      <c r="E192" s="68"/>
      <c r="F192" s="68"/>
      <c r="G192" s="68"/>
      <c r="H192" s="68"/>
      <c r="I192" s="68"/>
      <c r="J192" s="68"/>
      <c r="K192" s="68"/>
      <c r="L192" s="45"/>
      <c r="M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</row>
  </sheetData>
  <sheetProtection sheet="1" autoFilter="0" formatColumns="0" formatRows="0" objects="1" scenarios="1" spinCount="100000" saltValue="bXPod2aZVHPnBxc6218GpmGO+u+D3iaMO4KDuAUop6rXA4DP/jismg4wTf/xmli/2xAqjujnK67SDcvAVs2ArQ==" hashValue="S7iAe8ub9Opo29WKGo7NC349Jix3nkThB4ZVRbZokP8C6jS3bGjebwTKJxvANfw0Iac3fdsE9zqDMs888gdX6g==" algorithmName="SHA-512" password="CC35"/>
  <autoFilter ref="C125:K19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146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Rekonstrukce VB ŽST Senice na Hané</v>
      </c>
      <c r="F7" s="151"/>
      <c r="G7" s="151"/>
      <c r="H7" s="151"/>
      <c r="L7" s="21"/>
    </row>
    <row r="8" s="1" customFormat="1" ht="12" customHeight="1">
      <c r="B8" s="21"/>
      <c r="D8" s="151" t="s">
        <v>147</v>
      </c>
      <c r="L8" s="21"/>
    </row>
    <row r="9" s="2" customFormat="1" ht="16.5" customHeight="1">
      <c r="A9" s="39"/>
      <c r="B9" s="45"/>
      <c r="C9" s="39"/>
      <c r="D9" s="39"/>
      <c r="E9" s="152" t="s">
        <v>374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149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3101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16. 5. 2023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83.25" customHeight="1">
      <c r="A29" s="155"/>
      <c r="B29" s="156"/>
      <c r="C29" s="155"/>
      <c r="D29" s="155"/>
      <c r="E29" s="157" t="s">
        <v>151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ROUND((SUM(BE131:BE238)),  2)</f>
        <v>0</v>
      </c>
      <c r="G35" s="39"/>
      <c r="H35" s="39"/>
      <c r="I35" s="165">
        <v>0.20999999999999999</v>
      </c>
      <c r="J35" s="164">
        <f>ROUND(((SUM(BE131:BE238))*I35),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ROUND((SUM(BF131:BF238)),  2)</f>
        <v>0</v>
      </c>
      <c r="G36" s="39"/>
      <c r="H36" s="39"/>
      <c r="I36" s="165">
        <v>0.14999999999999999</v>
      </c>
      <c r="J36" s="164">
        <f>ROUND(((SUM(BF131:BF238))*I36),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ROUND((SUM(BG131:BG238)),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ROUND((SUM(BH131:BH238)),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ROUND((SUM(BI131:BI238)),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Rekonstrukce VB ŽST Senice na Hané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147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374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149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86-71-86.09 - D.2.2.1 - VZT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16. 5. 2023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 státní organizace</v>
      </c>
      <c r="G93" s="41"/>
      <c r="H93" s="41"/>
      <c r="I93" s="33" t="s">
        <v>30</v>
      </c>
      <c r="J93" s="37" t="str">
        <f>E23</f>
        <v>SAGASTA s. r. 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153</v>
      </c>
      <c r="D96" s="186"/>
      <c r="E96" s="186"/>
      <c r="F96" s="186"/>
      <c r="G96" s="186"/>
      <c r="H96" s="186"/>
      <c r="I96" s="186"/>
      <c r="J96" s="187" t="s">
        <v>154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155</v>
      </c>
      <c r="D98" s="41"/>
      <c r="E98" s="41"/>
      <c r="F98" s="41"/>
      <c r="G98" s="41"/>
      <c r="H98" s="41"/>
      <c r="I98" s="41"/>
      <c r="J98" s="111">
        <f>J131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156</v>
      </c>
    </row>
    <row r="99" s="9" customFormat="1" ht="24.96" customHeight="1">
      <c r="A99" s="9"/>
      <c r="B99" s="189"/>
      <c r="C99" s="190"/>
      <c r="D99" s="191" t="s">
        <v>157</v>
      </c>
      <c r="E99" s="192"/>
      <c r="F99" s="192"/>
      <c r="G99" s="192"/>
      <c r="H99" s="192"/>
      <c r="I99" s="192"/>
      <c r="J99" s="193">
        <f>J132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3102</v>
      </c>
      <c r="E100" s="192"/>
      <c r="F100" s="192"/>
      <c r="G100" s="192"/>
      <c r="H100" s="192"/>
      <c r="I100" s="192"/>
      <c r="J100" s="193">
        <f>J139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4" customFormat="1" ht="19.92" customHeight="1">
      <c r="A101" s="14"/>
      <c r="B101" s="268"/>
      <c r="C101" s="134"/>
      <c r="D101" s="269" t="s">
        <v>3103</v>
      </c>
      <c r="E101" s="270"/>
      <c r="F101" s="270"/>
      <c r="G101" s="270"/>
      <c r="H101" s="270"/>
      <c r="I101" s="270"/>
      <c r="J101" s="271">
        <f>J144</f>
        <v>0</v>
      </c>
      <c r="K101" s="134"/>
      <c r="L101" s="272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68"/>
      <c r="C102" s="134"/>
      <c r="D102" s="269" t="s">
        <v>3104</v>
      </c>
      <c r="E102" s="270"/>
      <c r="F102" s="270"/>
      <c r="G102" s="270"/>
      <c r="H102" s="270"/>
      <c r="I102" s="270"/>
      <c r="J102" s="271">
        <f>J153</f>
        <v>0</v>
      </c>
      <c r="K102" s="134"/>
      <c r="L102" s="272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9.92" customHeight="1">
      <c r="A103" s="14"/>
      <c r="B103" s="268"/>
      <c r="C103" s="134"/>
      <c r="D103" s="269" t="s">
        <v>3105</v>
      </c>
      <c r="E103" s="270"/>
      <c r="F103" s="270"/>
      <c r="G103" s="270"/>
      <c r="H103" s="270"/>
      <c r="I103" s="270"/>
      <c r="J103" s="271">
        <f>J177</f>
        <v>0</v>
      </c>
      <c r="K103" s="134"/>
      <c r="L103" s="272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14" customFormat="1" ht="19.92" customHeight="1">
      <c r="A104" s="14"/>
      <c r="B104" s="268"/>
      <c r="C104" s="134"/>
      <c r="D104" s="269" t="s">
        <v>3106</v>
      </c>
      <c r="E104" s="270"/>
      <c r="F104" s="270"/>
      <c r="G104" s="270"/>
      <c r="H104" s="270"/>
      <c r="I104" s="270"/>
      <c r="J104" s="271">
        <f>J184</f>
        <v>0</v>
      </c>
      <c r="K104" s="134"/>
      <c r="L104" s="272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="14" customFormat="1" ht="19.92" customHeight="1">
      <c r="A105" s="14"/>
      <c r="B105" s="268"/>
      <c r="C105" s="134"/>
      <c r="D105" s="269" t="s">
        <v>3107</v>
      </c>
      <c r="E105" s="270"/>
      <c r="F105" s="270"/>
      <c r="G105" s="270"/>
      <c r="H105" s="270"/>
      <c r="I105" s="270"/>
      <c r="J105" s="271">
        <f>J195</f>
        <v>0</v>
      </c>
      <c r="K105" s="134"/>
      <c r="L105" s="272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14" customFormat="1" ht="19.92" customHeight="1">
      <c r="A106" s="14"/>
      <c r="B106" s="268"/>
      <c r="C106" s="134"/>
      <c r="D106" s="269" t="s">
        <v>3108</v>
      </c>
      <c r="E106" s="270"/>
      <c r="F106" s="270"/>
      <c r="G106" s="270"/>
      <c r="H106" s="270"/>
      <c r="I106" s="270"/>
      <c r="J106" s="271">
        <f>J206</f>
        <v>0</v>
      </c>
      <c r="K106" s="134"/>
      <c r="L106" s="272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="14" customFormat="1" ht="19.92" customHeight="1">
      <c r="A107" s="14"/>
      <c r="B107" s="268"/>
      <c r="C107" s="134"/>
      <c r="D107" s="269" t="s">
        <v>3109</v>
      </c>
      <c r="E107" s="270"/>
      <c r="F107" s="270"/>
      <c r="G107" s="270"/>
      <c r="H107" s="270"/>
      <c r="I107" s="270"/>
      <c r="J107" s="271">
        <f>J217</f>
        <v>0</v>
      </c>
      <c r="K107" s="134"/>
      <c r="L107" s="272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="14" customFormat="1" ht="19.92" customHeight="1">
      <c r="A108" s="14"/>
      <c r="B108" s="268"/>
      <c r="C108" s="134"/>
      <c r="D108" s="269" t="s">
        <v>3110</v>
      </c>
      <c r="E108" s="270"/>
      <c r="F108" s="270"/>
      <c r="G108" s="270"/>
      <c r="H108" s="270"/>
      <c r="I108" s="270"/>
      <c r="J108" s="271">
        <f>J228</f>
        <v>0</v>
      </c>
      <c r="K108" s="134"/>
      <c r="L108" s="272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</row>
    <row r="109" s="14" customFormat="1" ht="19.92" customHeight="1">
      <c r="A109" s="14"/>
      <c r="B109" s="268"/>
      <c r="C109" s="134"/>
      <c r="D109" s="269" t="s">
        <v>3111</v>
      </c>
      <c r="E109" s="270"/>
      <c r="F109" s="270"/>
      <c r="G109" s="270"/>
      <c r="H109" s="270"/>
      <c r="I109" s="270"/>
      <c r="J109" s="271">
        <f>J230</f>
        <v>0</v>
      </c>
      <c r="K109" s="134"/>
      <c r="L109" s="272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158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84" t="str">
        <f>E7</f>
        <v>Rekonstrukce VB ŽST Senice na Hané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" customFormat="1" ht="12" customHeight="1">
      <c r="B120" s="22"/>
      <c r="C120" s="33" t="s">
        <v>147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="2" customFormat="1" ht="16.5" customHeight="1">
      <c r="A121" s="39"/>
      <c r="B121" s="40"/>
      <c r="C121" s="41"/>
      <c r="D121" s="41"/>
      <c r="E121" s="184" t="s">
        <v>374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149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E11</f>
        <v>SO 86-71-86.09 - D.2.2.1 - VZT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20</v>
      </c>
      <c r="D125" s="41"/>
      <c r="E125" s="41"/>
      <c r="F125" s="28" t="str">
        <f>F14</f>
        <v xml:space="preserve"> </v>
      </c>
      <c r="G125" s="41"/>
      <c r="H125" s="41"/>
      <c r="I125" s="33" t="s">
        <v>22</v>
      </c>
      <c r="J125" s="80" t="str">
        <f>IF(J14="","",J14)</f>
        <v>16. 5. 2023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24</v>
      </c>
      <c r="D127" s="41"/>
      <c r="E127" s="41"/>
      <c r="F127" s="28" t="str">
        <f>E17</f>
        <v>Správa železnic, státní organizace</v>
      </c>
      <c r="G127" s="41"/>
      <c r="H127" s="41"/>
      <c r="I127" s="33" t="s">
        <v>30</v>
      </c>
      <c r="J127" s="37" t="str">
        <f>E23</f>
        <v>SAGASTA s. r. o.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28</v>
      </c>
      <c r="D128" s="41"/>
      <c r="E128" s="41"/>
      <c r="F128" s="28" t="str">
        <f>IF(E20="","",E20)</f>
        <v>Vyplň údaj</v>
      </c>
      <c r="G128" s="41"/>
      <c r="H128" s="41"/>
      <c r="I128" s="33" t="s">
        <v>33</v>
      </c>
      <c r="J128" s="37" t="str">
        <f>E26</f>
        <v xml:space="preserve"> 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0" customFormat="1" ht="29.28" customHeight="1">
      <c r="A130" s="195"/>
      <c r="B130" s="196"/>
      <c r="C130" s="197" t="s">
        <v>159</v>
      </c>
      <c r="D130" s="198" t="s">
        <v>61</v>
      </c>
      <c r="E130" s="198" t="s">
        <v>57</v>
      </c>
      <c r="F130" s="198" t="s">
        <v>58</v>
      </c>
      <c r="G130" s="198" t="s">
        <v>160</v>
      </c>
      <c r="H130" s="198" t="s">
        <v>161</v>
      </c>
      <c r="I130" s="198" t="s">
        <v>162</v>
      </c>
      <c r="J130" s="198" t="s">
        <v>154</v>
      </c>
      <c r="K130" s="199" t="s">
        <v>163</v>
      </c>
      <c r="L130" s="200"/>
      <c r="M130" s="101" t="s">
        <v>1</v>
      </c>
      <c r="N130" s="102" t="s">
        <v>40</v>
      </c>
      <c r="O130" s="102" t="s">
        <v>164</v>
      </c>
      <c r="P130" s="102" t="s">
        <v>165</v>
      </c>
      <c r="Q130" s="102" t="s">
        <v>166</v>
      </c>
      <c r="R130" s="102" t="s">
        <v>167</v>
      </c>
      <c r="S130" s="102" t="s">
        <v>168</v>
      </c>
      <c r="T130" s="103" t="s">
        <v>169</v>
      </c>
      <c r="U130" s="195"/>
      <c r="V130" s="195"/>
      <c r="W130" s="195"/>
      <c r="X130" s="195"/>
      <c r="Y130" s="195"/>
      <c r="Z130" s="195"/>
      <c r="AA130" s="195"/>
      <c r="AB130" s="195"/>
      <c r="AC130" s="195"/>
      <c r="AD130" s="195"/>
      <c r="AE130" s="195"/>
    </row>
    <row r="131" s="2" customFormat="1" ht="22.8" customHeight="1">
      <c r="A131" s="39"/>
      <c r="B131" s="40"/>
      <c r="C131" s="108" t="s">
        <v>170</v>
      </c>
      <c r="D131" s="41"/>
      <c r="E131" s="41"/>
      <c r="F131" s="41"/>
      <c r="G131" s="41"/>
      <c r="H131" s="41"/>
      <c r="I131" s="41"/>
      <c r="J131" s="201">
        <f>BK131</f>
        <v>0</v>
      </c>
      <c r="K131" s="41"/>
      <c r="L131" s="45"/>
      <c r="M131" s="104"/>
      <c r="N131" s="202"/>
      <c r="O131" s="105"/>
      <c r="P131" s="203">
        <f>P132+P139</f>
        <v>0</v>
      </c>
      <c r="Q131" s="105"/>
      <c r="R131" s="203">
        <f>R132+R139</f>
        <v>0</v>
      </c>
      <c r="S131" s="105"/>
      <c r="T131" s="204">
        <f>T132+T139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75</v>
      </c>
      <c r="AU131" s="18" t="s">
        <v>156</v>
      </c>
      <c r="BK131" s="205">
        <f>BK132+BK139</f>
        <v>0</v>
      </c>
    </row>
    <row r="132" s="11" customFormat="1" ht="25.92" customHeight="1">
      <c r="A132" s="11"/>
      <c r="B132" s="206"/>
      <c r="C132" s="207"/>
      <c r="D132" s="208" t="s">
        <v>75</v>
      </c>
      <c r="E132" s="209" t="s">
        <v>171</v>
      </c>
      <c r="F132" s="209" t="s">
        <v>172</v>
      </c>
      <c r="G132" s="207"/>
      <c r="H132" s="207"/>
      <c r="I132" s="210"/>
      <c r="J132" s="211">
        <f>BK132</f>
        <v>0</v>
      </c>
      <c r="K132" s="207"/>
      <c r="L132" s="212"/>
      <c r="M132" s="213"/>
      <c r="N132" s="214"/>
      <c r="O132" s="214"/>
      <c r="P132" s="215">
        <f>SUM(P133:P138)</f>
        <v>0</v>
      </c>
      <c r="Q132" s="214"/>
      <c r="R132" s="215">
        <f>SUM(R133:R138)</f>
        <v>0</v>
      </c>
      <c r="S132" s="214"/>
      <c r="T132" s="216">
        <f>SUM(T133:T138)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17" t="s">
        <v>83</v>
      </c>
      <c r="AT132" s="218" t="s">
        <v>75</v>
      </c>
      <c r="AU132" s="218" t="s">
        <v>76</v>
      </c>
      <c r="AY132" s="217" t="s">
        <v>173</v>
      </c>
      <c r="BK132" s="219">
        <f>SUM(BK133:BK138)</f>
        <v>0</v>
      </c>
    </row>
    <row r="133" s="2" customFormat="1" ht="49.05" customHeight="1">
      <c r="A133" s="39"/>
      <c r="B133" s="40"/>
      <c r="C133" s="220" t="s">
        <v>83</v>
      </c>
      <c r="D133" s="220" t="s">
        <v>174</v>
      </c>
      <c r="E133" s="221" t="s">
        <v>185</v>
      </c>
      <c r="F133" s="222" t="s">
        <v>186</v>
      </c>
      <c r="G133" s="223" t="s">
        <v>177</v>
      </c>
      <c r="H133" s="224">
        <v>0.0050000000000000001</v>
      </c>
      <c r="I133" s="225"/>
      <c r="J133" s="226">
        <f>ROUND(I133*H133,2)</f>
        <v>0</v>
      </c>
      <c r="K133" s="222" t="s">
        <v>1</v>
      </c>
      <c r="L133" s="45"/>
      <c r="M133" s="227" t="s">
        <v>1</v>
      </c>
      <c r="N133" s="228" t="s">
        <v>41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178</v>
      </c>
      <c r="AT133" s="231" t="s">
        <v>174</v>
      </c>
      <c r="AU133" s="231" t="s">
        <v>83</v>
      </c>
      <c r="AY133" s="18" t="s">
        <v>173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83</v>
      </c>
      <c r="BK133" s="232">
        <f>ROUND(I133*H133,2)</f>
        <v>0</v>
      </c>
      <c r="BL133" s="18" t="s">
        <v>178</v>
      </c>
      <c r="BM133" s="231" t="s">
        <v>85</v>
      </c>
    </row>
    <row r="134" s="2" customFormat="1">
      <c r="A134" s="39"/>
      <c r="B134" s="40"/>
      <c r="C134" s="41"/>
      <c r="D134" s="233" t="s">
        <v>180</v>
      </c>
      <c r="E134" s="41"/>
      <c r="F134" s="234" t="s">
        <v>181</v>
      </c>
      <c r="G134" s="41"/>
      <c r="H134" s="41"/>
      <c r="I134" s="235"/>
      <c r="J134" s="41"/>
      <c r="K134" s="41"/>
      <c r="L134" s="45"/>
      <c r="M134" s="236"/>
      <c r="N134" s="237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180</v>
      </c>
      <c r="AU134" s="18" t="s">
        <v>83</v>
      </c>
    </row>
    <row r="135" s="2" customFormat="1" ht="44.25" customHeight="1">
      <c r="A135" s="39"/>
      <c r="B135" s="40"/>
      <c r="C135" s="220" t="s">
        <v>85</v>
      </c>
      <c r="D135" s="220" t="s">
        <v>174</v>
      </c>
      <c r="E135" s="221" t="s">
        <v>190</v>
      </c>
      <c r="F135" s="222" t="s">
        <v>191</v>
      </c>
      <c r="G135" s="223" t="s">
        <v>177</v>
      </c>
      <c r="H135" s="224">
        <v>0.0050000000000000001</v>
      </c>
      <c r="I135" s="225"/>
      <c r="J135" s="226">
        <f>ROUND(I135*H135,2)</f>
        <v>0</v>
      </c>
      <c r="K135" s="222" t="s">
        <v>1</v>
      </c>
      <c r="L135" s="45"/>
      <c r="M135" s="227" t="s">
        <v>1</v>
      </c>
      <c r="N135" s="228" t="s">
        <v>41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178</v>
      </c>
      <c r="AT135" s="231" t="s">
        <v>174</v>
      </c>
      <c r="AU135" s="231" t="s">
        <v>83</v>
      </c>
      <c r="AY135" s="18" t="s">
        <v>173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83</v>
      </c>
      <c r="BK135" s="232">
        <f>ROUND(I135*H135,2)</f>
        <v>0</v>
      </c>
      <c r="BL135" s="18" t="s">
        <v>178</v>
      </c>
      <c r="BM135" s="231" t="s">
        <v>178</v>
      </c>
    </row>
    <row r="136" s="2" customFormat="1">
      <c r="A136" s="39"/>
      <c r="B136" s="40"/>
      <c r="C136" s="41"/>
      <c r="D136" s="233" t="s">
        <v>180</v>
      </c>
      <c r="E136" s="41"/>
      <c r="F136" s="234" t="s">
        <v>181</v>
      </c>
      <c r="G136" s="41"/>
      <c r="H136" s="41"/>
      <c r="I136" s="235"/>
      <c r="J136" s="41"/>
      <c r="K136" s="41"/>
      <c r="L136" s="45"/>
      <c r="M136" s="236"/>
      <c r="N136" s="237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180</v>
      </c>
      <c r="AU136" s="18" t="s">
        <v>83</v>
      </c>
    </row>
    <row r="137" s="2" customFormat="1" ht="44.25" customHeight="1">
      <c r="A137" s="39"/>
      <c r="B137" s="40"/>
      <c r="C137" s="220" t="s">
        <v>189</v>
      </c>
      <c r="D137" s="220" t="s">
        <v>174</v>
      </c>
      <c r="E137" s="221" t="s">
        <v>247</v>
      </c>
      <c r="F137" s="222" t="s">
        <v>248</v>
      </c>
      <c r="G137" s="223" t="s">
        <v>177</v>
      </c>
      <c r="H137" s="224">
        <v>0.10000000000000001</v>
      </c>
      <c r="I137" s="225"/>
      <c r="J137" s="226">
        <f>ROUND(I137*H137,2)</f>
        <v>0</v>
      </c>
      <c r="K137" s="222" t="s">
        <v>1</v>
      </c>
      <c r="L137" s="45"/>
      <c r="M137" s="227" t="s">
        <v>1</v>
      </c>
      <c r="N137" s="228" t="s">
        <v>41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178</v>
      </c>
      <c r="AT137" s="231" t="s">
        <v>174</v>
      </c>
      <c r="AU137" s="231" t="s">
        <v>83</v>
      </c>
      <c r="AY137" s="18" t="s">
        <v>173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83</v>
      </c>
      <c r="BK137" s="232">
        <f>ROUND(I137*H137,2)</f>
        <v>0</v>
      </c>
      <c r="BL137" s="18" t="s">
        <v>178</v>
      </c>
      <c r="BM137" s="231" t="s">
        <v>203</v>
      </c>
    </row>
    <row r="138" s="2" customFormat="1">
      <c r="A138" s="39"/>
      <c r="B138" s="40"/>
      <c r="C138" s="41"/>
      <c r="D138" s="233" t="s">
        <v>180</v>
      </c>
      <c r="E138" s="41"/>
      <c r="F138" s="234" t="s">
        <v>181</v>
      </c>
      <c r="G138" s="41"/>
      <c r="H138" s="41"/>
      <c r="I138" s="235"/>
      <c r="J138" s="41"/>
      <c r="K138" s="41"/>
      <c r="L138" s="45"/>
      <c r="M138" s="236"/>
      <c r="N138" s="237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180</v>
      </c>
      <c r="AU138" s="18" t="s">
        <v>83</v>
      </c>
    </row>
    <row r="139" s="11" customFormat="1" ht="25.92" customHeight="1">
      <c r="A139" s="11"/>
      <c r="B139" s="206"/>
      <c r="C139" s="207"/>
      <c r="D139" s="208" t="s">
        <v>75</v>
      </c>
      <c r="E139" s="209" t="s">
        <v>3112</v>
      </c>
      <c r="F139" s="209" t="s">
        <v>3113</v>
      </c>
      <c r="G139" s="207"/>
      <c r="H139" s="207"/>
      <c r="I139" s="210"/>
      <c r="J139" s="211">
        <f>BK139</f>
        <v>0</v>
      </c>
      <c r="K139" s="207"/>
      <c r="L139" s="212"/>
      <c r="M139" s="213"/>
      <c r="N139" s="214"/>
      <c r="O139" s="214"/>
      <c r="P139" s="215">
        <f>P140+SUM(P141:P144)+P153+P177+P184+P195+P206+P217+P228+P230</f>
        <v>0</v>
      </c>
      <c r="Q139" s="214"/>
      <c r="R139" s="215">
        <f>R140+SUM(R141:R144)+R153+R177+R184+R195+R206+R217+R228+R230</f>
        <v>0</v>
      </c>
      <c r="S139" s="214"/>
      <c r="T139" s="216">
        <f>T140+SUM(T141:T144)+T153+T177+T184+T195+T206+T217+T228+T230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17" t="s">
        <v>85</v>
      </c>
      <c r="AT139" s="218" t="s">
        <v>75</v>
      </c>
      <c r="AU139" s="218" t="s">
        <v>76</v>
      </c>
      <c r="AY139" s="217" t="s">
        <v>173</v>
      </c>
      <c r="BK139" s="219">
        <f>BK140+SUM(BK141:BK144)+BK153+BK177+BK184+BK195+BK206+BK217+BK228+BK230</f>
        <v>0</v>
      </c>
    </row>
    <row r="140" s="2" customFormat="1" ht="37.8" customHeight="1">
      <c r="A140" s="39"/>
      <c r="B140" s="40"/>
      <c r="C140" s="220" t="s">
        <v>178</v>
      </c>
      <c r="D140" s="220" t="s">
        <v>174</v>
      </c>
      <c r="E140" s="221" t="s">
        <v>3114</v>
      </c>
      <c r="F140" s="222" t="s">
        <v>3115</v>
      </c>
      <c r="G140" s="223" t="s">
        <v>470</v>
      </c>
      <c r="H140" s="224">
        <v>1</v>
      </c>
      <c r="I140" s="225"/>
      <c r="J140" s="226">
        <f>ROUND(I140*H140,2)</f>
        <v>0</v>
      </c>
      <c r="K140" s="222" t="s">
        <v>283</v>
      </c>
      <c r="L140" s="45"/>
      <c r="M140" s="227" t="s">
        <v>1</v>
      </c>
      <c r="N140" s="228" t="s">
        <v>41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251</v>
      </c>
      <c r="AT140" s="231" t="s">
        <v>174</v>
      </c>
      <c r="AU140" s="231" t="s">
        <v>83</v>
      </c>
      <c r="AY140" s="18" t="s">
        <v>173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83</v>
      </c>
      <c r="BK140" s="232">
        <f>ROUND(I140*H140,2)</f>
        <v>0</v>
      </c>
      <c r="BL140" s="18" t="s">
        <v>251</v>
      </c>
      <c r="BM140" s="231" t="s">
        <v>213</v>
      </c>
    </row>
    <row r="141" s="2" customFormat="1" ht="37.8" customHeight="1">
      <c r="A141" s="39"/>
      <c r="B141" s="40"/>
      <c r="C141" s="220" t="s">
        <v>198</v>
      </c>
      <c r="D141" s="220" t="s">
        <v>174</v>
      </c>
      <c r="E141" s="221" t="s">
        <v>3116</v>
      </c>
      <c r="F141" s="222" t="s">
        <v>3117</v>
      </c>
      <c r="G141" s="223" t="s">
        <v>470</v>
      </c>
      <c r="H141" s="224">
        <v>12</v>
      </c>
      <c r="I141" s="225"/>
      <c r="J141" s="226">
        <f>ROUND(I141*H141,2)</f>
        <v>0</v>
      </c>
      <c r="K141" s="222" t="s">
        <v>283</v>
      </c>
      <c r="L141" s="45"/>
      <c r="M141" s="227" t="s">
        <v>1</v>
      </c>
      <c r="N141" s="228" t="s">
        <v>41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251</v>
      </c>
      <c r="AT141" s="231" t="s">
        <v>174</v>
      </c>
      <c r="AU141" s="231" t="s">
        <v>83</v>
      </c>
      <c r="AY141" s="18" t="s">
        <v>173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83</v>
      </c>
      <c r="BK141" s="232">
        <f>ROUND(I141*H141,2)</f>
        <v>0</v>
      </c>
      <c r="BL141" s="18" t="s">
        <v>251</v>
      </c>
      <c r="BM141" s="231" t="s">
        <v>224</v>
      </c>
    </row>
    <row r="142" s="2" customFormat="1" ht="37.8" customHeight="1">
      <c r="A142" s="39"/>
      <c r="B142" s="40"/>
      <c r="C142" s="220" t="s">
        <v>203</v>
      </c>
      <c r="D142" s="220" t="s">
        <v>174</v>
      </c>
      <c r="E142" s="221" t="s">
        <v>3118</v>
      </c>
      <c r="F142" s="222" t="s">
        <v>3119</v>
      </c>
      <c r="G142" s="223" t="s">
        <v>470</v>
      </c>
      <c r="H142" s="224">
        <v>1</v>
      </c>
      <c r="I142" s="225"/>
      <c r="J142" s="226">
        <f>ROUND(I142*H142,2)</f>
        <v>0</v>
      </c>
      <c r="K142" s="222" t="s">
        <v>283</v>
      </c>
      <c r="L142" s="45"/>
      <c r="M142" s="227" t="s">
        <v>1</v>
      </c>
      <c r="N142" s="228" t="s">
        <v>41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251</v>
      </c>
      <c r="AT142" s="231" t="s">
        <v>174</v>
      </c>
      <c r="AU142" s="231" t="s">
        <v>83</v>
      </c>
      <c r="AY142" s="18" t="s">
        <v>173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83</v>
      </c>
      <c r="BK142" s="232">
        <f>ROUND(I142*H142,2)</f>
        <v>0</v>
      </c>
      <c r="BL142" s="18" t="s">
        <v>251</v>
      </c>
      <c r="BM142" s="231" t="s">
        <v>233</v>
      </c>
    </row>
    <row r="143" s="2" customFormat="1" ht="49.05" customHeight="1">
      <c r="A143" s="39"/>
      <c r="B143" s="40"/>
      <c r="C143" s="220" t="s">
        <v>208</v>
      </c>
      <c r="D143" s="220" t="s">
        <v>174</v>
      </c>
      <c r="E143" s="221" t="s">
        <v>3120</v>
      </c>
      <c r="F143" s="222" t="s">
        <v>3121</v>
      </c>
      <c r="G143" s="223" t="s">
        <v>221</v>
      </c>
      <c r="H143" s="224">
        <v>0.60599999999999998</v>
      </c>
      <c r="I143" s="225"/>
      <c r="J143" s="226">
        <f>ROUND(I143*H143,2)</f>
        <v>0</v>
      </c>
      <c r="K143" s="222" t="s">
        <v>283</v>
      </c>
      <c r="L143" s="45"/>
      <c r="M143" s="227" t="s">
        <v>1</v>
      </c>
      <c r="N143" s="228" t="s">
        <v>41</v>
      </c>
      <c r="O143" s="92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251</v>
      </c>
      <c r="AT143" s="231" t="s">
        <v>174</v>
      </c>
      <c r="AU143" s="231" t="s">
        <v>83</v>
      </c>
      <c r="AY143" s="18" t="s">
        <v>173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83</v>
      </c>
      <c r="BK143" s="232">
        <f>ROUND(I143*H143,2)</f>
        <v>0</v>
      </c>
      <c r="BL143" s="18" t="s">
        <v>251</v>
      </c>
      <c r="BM143" s="231" t="s">
        <v>242</v>
      </c>
    </row>
    <row r="144" s="11" customFormat="1" ht="22.8" customHeight="1">
      <c r="A144" s="11"/>
      <c r="B144" s="206"/>
      <c r="C144" s="207"/>
      <c r="D144" s="208" t="s">
        <v>75</v>
      </c>
      <c r="E144" s="273" t="s">
        <v>3122</v>
      </c>
      <c r="F144" s="273" t="s">
        <v>3123</v>
      </c>
      <c r="G144" s="207"/>
      <c r="H144" s="207"/>
      <c r="I144" s="210"/>
      <c r="J144" s="274">
        <f>BK144</f>
        <v>0</v>
      </c>
      <c r="K144" s="207"/>
      <c r="L144" s="212"/>
      <c r="M144" s="213"/>
      <c r="N144" s="214"/>
      <c r="O144" s="214"/>
      <c r="P144" s="215">
        <f>SUM(P145:P152)</f>
        <v>0</v>
      </c>
      <c r="Q144" s="214"/>
      <c r="R144" s="215">
        <f>SUM(R145:R152)</f>
        <v>0</v>
      </c>
      <c r="S144" s="214"/>
      <c r="T144" s="216">
        <f>SUM(T145:T152)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217" t="s">
        <v>83</v>
      </c>
      <c r="AT144" s="218" t="s">
        <v>75</v>
      </c>
      <c r="AU144" s="218" t="s">
        <v>83</v>
      </c>
      <c r="AY144" s="217" t="s">
        <v>173</v>
      </c>
      <c r="BK144" s="219">
        <f>SUM(BK145:BK152)</f>
        <v>0</v>
      </c>
    </row>
    <row r="145" s="2" customFormat="1" ht="24.15" customHeight="1">
      <c r="A145" s="39"/>
      <c r="B145" s="40"/>
      <c r="C145" s="220" t="s">
        <v>213</v>
      </c>
      <c r="D145" s="220" t="s">
        <v>174</v>
      </c>
      <c r="E145" s="221" t="s">
        <v>2905</v>
      </c>
      <c r="F145" s="222" t="s">
        <v>3124</v>
      </c>
      <c r="G145" s="223" t="s">
        <v>304</v>
      </c>
      <c r="H145" s="224">
        <v>9</v>
      </c>
      <c r="I145" s="225"/>
      <c r="J145" s="226">
        <f>ROUND(I145*H145,2)</f>
        <v>0</v>
      </c>
      <c r="K145" s="222" t="s">
        <v>1</v>
      </c>
      <c r="L145" s="45"/>
      <c r="M145" s="227" t="s">
        <v>1</v>
      </c>
      <c r="N145" s="228" t="s">
        <v>41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178</v>
      </c>
      <c r="AT145" s="231" t="s">
        <v>174</v>
      </c>
      <c r="AU145" s="231" t="s">
        <v>85</v>
      </c>
      <c r="AY145" s="18" t="s">
        <v>173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83</v>
      </c>
      <c r="BK145" s="232">
        <f>ROUND(I145*H145,2)</f>
        <v>0</v>
      </c>
      <c r="BL145" s="18" t="s">
        <v>178</v>
      </c>
      <c r="BM145" s="231" t="s">
        <v>251</v>
      </c>
    </row>
    <row r="146" s="2" customFormat="1" ht="24.15" customHeight="1">
      <c r="A146" s="39"/>
      <c r="B146" s="40"/>
      <c r="C146" s="220" t="s">
        <v>218</v>
      </c>
      <c r="D146" s="220" t="s">
        <v>174</v>
      </c>
      <c r="E146" s="221" t="s">
        <v>3125</v>
      </c>
      <c r="F146" s="222" t="s">
        <v>3126</v>
      </c>
      <c r="G146" s="223" t="s">
        <v>470</v>
      </c>
      <c r="H146" s="224">
        <v>1</v>
      </c>
      <c r="I146" s="225"/>
      <c r="J146" s="226">
        <f>ROUND(I146*H146,2)</f>
        <v>0</v>
      </c>
      <c r="K146" s="222" t="s">
        <v>283</v>
      </c>
      <c r="L146" s="45"/>
      <c r="M146" s="227" t="s">
        <v>1</v>
      </c>
      <c r="N146" s="228" t="s">
        <v>41</v>
      </c>
      <c r="O146" s="92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178</v>
      </c>
      <c r="AT146" s="231" t="s">
        <v>174</v>
      </c>
      <c r="AU146" s="231" t="s">
        <v>85</v>
      </c>
      <c r="AY146" s="18" t="s">
        <v>173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83</v>
      </c>
      <c r="BK146" s="232">
        <f>ROUND(I146*H146,2)</f>
        <v>0</v>
      </c>
      <c r="BL146" s="18" t="s">
        <v>178</v>
      </c>
      <c r="BM146" s="231" t="s">
        <v>327</v>
      </c>
    </row>
    <row r="147" s="2" customFormat="1" ht="16.5" customHeight="1">
      <c r="A147" s="39"/>
      <c r="B147" s="40"/>
      <c r="C147" s="275" t="s">
        <v>224</v>
      </c>
      <c r="D147" s="275" t="s">
        <v>335</v>
      </c>
      <c r="E147" s="276" t="s">
        <v>3127</v>
      </c>
      <c r="F147" s="277" t="s">
        <v>3128</v>
      </c>
      <c r="G147" s="278" t="s">
        <v>470</v>
      </c>
      <c r="H147" s="279">
        <v>1</v>
      </c>
      <c r="I147" s="280"/>
      <c r="J147" s="281">
        <f>ROUND(I147*H147,2)</f>
        <v>0</v>
      </c>
      <c r="K147" s="277" t="s">
        <v>283</v>
      </c>
      <c r="L147" s="282"/>
      <c r="M147" s="283" t="s">
        <v>1</v>
      </c>
      <c r="N147" s="284" t="s">
        <v>41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213</v>
      </c>
      <c r="AT147" s="231" t="s">
        <v>335</v>
      </c>
      <c r="AU147" s="231" t="s">
        <v>85</v>
      </c>
      <c r="AY147" s="18" t="s">
        <v>173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83</v>
      </c>
      <c r="BK147" s="232">
        <f>ROUND(I147*H147,2)</f>
        <v>0</v>
      </c>
      <c r="BL147" s="18" t="s">
        <v>178</v>
      </c>
      <c r="BM147" s="231" t="s">
        <v>331</v>
      </c>
    </row>
    <row r="148" s="2" customFormat="1" ht="37.8" customHeight="1">
      <c r="A148" s="39"/>
      <c r="B148" s="40"/>
      <c r="C148" s="220" t="s">
        <v>228</v>
      </c>
      <c r="D148" s="220" t="s">
        <v>174</v>
      </c>
      <c r="E148" s="221" t="s">
        <v>3129</v>
      </c>
      <c r="F148" s="222" t="s">
        <v>3130</v>
      </c>
      <c r="G148" s="223" t="s">
        <v>470</v>
      </c>
      <c r="H148" s="224">
        <v>1</v>
      </c>
      <c r="I148" s="225"/>
      <c r="J148" s="226">
        <f>ROUND(I148*H148,2)</f>
        <v>0</v>
      </c>
      <c r="K148" s="222" t="s">
        <v>283</v>
      </c>
      <c r="L148" s="45"/>
      <c r="M148" s="227" t="s">
        <v>1</v>
      </c>
      <c r="N148" s="228" t="s">
        <v>41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178</v>
      </c>
      <c r="AT148" s="231" t="s">
        <v>174</v>
      </c>
      <c r="AU148" s="231" t="s">
        <v>85</v>
      </c>
      <c r="AY148" s="18" t="s">
        <v>173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83</v>
      </c>
      <c r="BK148" s="232">
        <f>ROUND(I148*H148,2)</f>
        <v>0</v>
      </c>
      <c r="BL148" s="18" t="s">
        <v>178</v>
      </c>
      <c r="BM148" s="231" t="s">
        <v>334</v>
      </c>
    </row>
    <row r="149" s="2" customFormat="1" ht="24.15" customHeight="1">
      <c r="A149" s="39"/>
      <c r="B149" s="40"/>
      <c r="C149" s="275" t="s">
        <v>233</v>
      </c>
      <c r="D149" s="275" t="s">
        <v>335</v>
      </c>
      <c r="E149" s="276" t="s">
        <v>3131</v>
      </c>
      <c r="F149" s="277" t="s">
        <v>3132</v>
      </c>
      <c r="G149" s="278" t="s">
        <v>470</v>
      </c>
      <c r="H149" s="279">
        <v>1</v>
      </c>
      <c r="I149" s="280"/>
      <c r="J149" s="281">
        <f>ROUND(I149*H149,2)</f>
        <v>0</v>
      </c>
      <c r="K149" s="277" t="s">
        <v>283</v>
      </c>
      <c r="L149" s="282"/>
      <c r="M149" s="283" t="s">
        <v>1</v>
      </c>
      <c r="N149" s="284" t="s">
        <v>41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213</v>
      </c>
      <c r="AT149" s="231" t="s">
        <v>335</v>
      </c>
      <c r="AU149" s="231" t="s">
        <v>85</v>
      </c>
      <c r="AY149" s="18" t="s">
        <v>173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83</v>
      </c>
      <c r="BK149" s="232">
        <f>ROUND(I149*H149,2)</f>
        <v>0</v>
      </c>
      <c r="BL149" s="18" t="s">
        <v>178</v>
      </c>
      <c r="BM149" s="231" t="s">
        <v>338</v>
      </c>
    </row>
    <row r="150" s="2" customFormat="1" ht="37.8" customHeight="1">
      <c r="A150" s="39"/>
      <c r="B150" s="40"/>
      <c r="C150" s="220" t="s">
        <v>237</v>
      </c>
      <c r="D150" s="220" t="s">
        <v>174</v>
      </c>
      <c r="E150" s="221" t="s">
        <v>3133</v>
      </c>
      <c r="F150" s="222" t="s">
        <v>3134</v>
      </c>
      <c r="G150" s="223" t="s">
        <v>470</v>
      </c>
      <c r="H150" s="224">
        <v>1</v>
      </c>
      <c r="I150" s="225"/>
      <c r="J150" s="226">
        <f>ROUND(I150*H150,2)</f>
        <v>0</v>
      </c>
      <c r="K150" s="222" t="s">
        <v>283</v>
      </c>
      <c r="L150" s="45"/>
      <c r="M150" s="227" t="s">
        <v>1</v>
      </c>
      <c r="N150" s="228" t="s">
        <v>41</v>
      </c>
      <c r="O150" s="92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178</v>
      </c>
      <c r="AT150" s="231" t="s">
        <v>174</v>
      </c>
      <c r="AU150" s="231" t="s">
        <v>85</v>
      </c>
      <c r="AY150" s="18" t="s">
        <v>173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83</v>
      </c>
      <c r="BK150" s="232">
        <f>ROUND(I150*H150,2)</f>
        <v>0</v>
      </c>
      <c r="BL150" s="18" t="s">
        <v>178</v>
      </c>
      <c r="BM150" s="231" t="s">
        <v>341</v>
      </c>
    </row>
    <row r="151" s="2" customFormat="1" ht="24.15" customHeight="1">
      <c r="A151" s="39"/>
      <c r="B151" s="40"/>
      <c r="C151" s="275" t="s">
        <v>242</v>
      </c>
      <c r="D151" s="275" t="s">
        <v>335</v>
      </c>
      <c r="E151" s="276" t="s">
        <v>3135</v>
      </c>
      <c r="F151" s="277" t="s">
        <v>3136</v>
      </c>
      <c r="G151" s="278" t="s">
        <v>470</v>
      </c>
      <c r="H151" s="279">
        <v>1</v>
      </c>
      <c r="I151" s="280"/>
      <c r="J151" s="281">
        <f>ROUND(I151*H151,2)</f>
        <v>0</v>
      </c>
      <c r="K151" s="277" t="s">
        <v>1</v>
      </c>
      <c r="L151" s="282"/>
      <c r="M151" s="283" t="s">
        <v>1</v>
      </c>
      <c r="N151" s="284" t="s">
        <v>41</v>
      </c>
      <c r="O151" s="92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213</v>
      </c>
      <c r="AT151" s="231" t="s">
        <v>335</v>
      </c>
      <c r="AU151" s="231" t="s">
        <v>85</v>
      </c>
      <c r="AY151" s="18" t="s">
        <v>173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83</v>
      </c>
      <c r="BK151" s="232">
        <f>ROUND(I151*H151,2)</f>
        <v>0</v>
      </c>
      <c r="BL151" s="18" t="s">
        <v>178</v>
      </c>
      <c r="BM151" s="231" t="s">
        <v>344</v>
      </c>
    </row>
    <row r="152" s="2" customFormat="1" ht="16.5" customHeight="1">
      <c r="A152" s="39"/>
      <c r="B152" s="40"/>
      <c r="C152" s="220" t="s">
        <v>8</v>
      </c>
      <c r="D152" s="220" t="s">
        <v>174</v>
      </c>
      <c r="E152" s="221" t="s">
        <v>2907</v>
      </c>
      <c r="F152" s="222" t="s">
        <v>3137</v>
      </c>
      <c r="G152" s="223" t="s">
        <v>1701</v>
      </c>
      <c r="H152" s="224">
        <v>1</v>
      </c>
      <c r="I152" s="225"/>
      <c r="J152" s="226">
        <f>ROUND(I152*H152,2)</f>
        <v>0</v>
      </c>
      <c r="K152" s="222" t="s">
        <v>1</v>
      </c>
      <c r="L152" s="45"/>
      <c r="M152" s="227" t="s">
        <v>1</v>
      </c>
      <c r="N152" s="228" t="s">
        <v>41</v>
      </c>
      <c r="O152" s="92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178</v>
      </c>
      <c r="AT152" s="231" t="s">
        <v>174</v>
      </c>
      <c r="AU152" s="231" t="s">
        <v>85</v>
      </c>
      <c r="AY152" s="18" t="s">
        <v>173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83</v>
      </c>
      <c r="BK152" s="232">
        <f>ROUND(I152*H152,2)</f>
        <v>0</v>
      </c>
      <c r="BL152" s="18" t="s">
        <v>178</v>
      </c>
      <c r="BM152" s="231" t="s">
        <v>354</v>
      </c>
    </row>
    <row r="153" s="11" customFormat="1" ht="22.8" customHeight="1">
      <c r="A153" s="11"/>
      <c r="B153" s="206"/>
      <c r="C153" s="207"/>
      <c r="D153" s="208" t="s">
        <v>75</v>
      </c>
      <c r="E153" s="273" t="s">
        <v>3138</v>
      </c>
      <c r="F153" s="273" t="s">
        <v>3139</v>
      </c>
      <c r="G153" s="207"/>
      <c r="H153" s="207"/>
      <c r="I153" s="210"/>
      <c r="J153" s="274">
        <f>BK153</f>
        <v>0</v>
      </c>
      <c r="K153" s="207"/>
      <c r="L153" s="212"/>
      <c r="M153" s="213"/>
      <c r="N153" s="214"/>
      <c r="O153" s="214"/>
      <c r="P153" s="215">
        <f>SUM(P154:P176)</f>
        <v>0</v>
      </c>
      <c r="Q153" s="214"/>
      <c r="R153" s="215">
        <f>SUM(R154:R176)</f>
        <v>0</v>
      </c>
      <c r="S153" s="214"/>
      <c r="T153" s="216">
        <f>SUM(T154:T176)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17" t="s">
        <v>83</v>
      </c>
      <c r="AT153" s="218" t="s">
        <v>75</v>
      </c>
      <c r="AU153" s="218" t="s">
        <v>83</v>
      </c>
      <c r="AY153" s="217" t="s">
        <v>173</v>
      </c>
      <c r="BK153" s="219">
        <f>SUM(BK154:BK176)</f>
        <v>0</v>
      </c>
    </row>
    <row r="154" s="2" customFormat="1" ht="24.15" customHeight="1">
      <c r="A154" s="39"/>
      <c r="B154" s="40"/>
      <c r="C154" s="220" t="s">
        <v>251</v>
      </c>
      <c r="D154" s="220" t="s">
        <v>174</v>
      </c>
      <c r="E154" s="221" t="s">
        <v>2867</v>
      </c>
      <c r="F154" s="222" t="s">
        <v>3140</v>
      </c>
      <c r="G154" s="223" t="s">
        <v>1701</v>
      </c>
      <c r="H154" s="224">
        <v>1</v>
      </c>
      <c r="I154" s="225"/>
      <c r="J154" s="226">
        <f>ROUND(I154*H154,2)</f>
        <v>0</v>
      </c>
      <c r="K154" s="222" t="s">
        <v>1</v>
      </c>
      <c r="L154" s="45"/>
      <c r="M154" s="227" t="s">
        <v>1</v>
      </c>
      <c r="N154" s="228" t="s">
        <v>41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178</v>
      </c>
      <c r="AT154" s="231" t="s">
        <v>174</v>
      </c>
      <c r="AU154" s="231" t="s">
        <v>85</v>
      </c>
      <c r="AY154" s="18" t="s">
        <v>173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83</v>
      </c>
      <c r="BK154" s="232">
        <f>ROUND(I154*H154,2)</f>
        <v>0</v>
      </c>
      <c r="BL154" s="18" t="s">
        <v>178</v>
      </c>
      <c r="BM154" s="231" t="s">
        <v>358</v>
      </c>
    </row>
    <row r="155" s="2" customFormat="1" ht="24.15" customHeight="1">
      <c r="A155" s="39"/>
      <c r="B155" s="40"/>
      <c r="C155" s="220" t="s">
        <v>256</v>
      </c>
      <c r="D155" s="220" t="s">
        <v>174</v>
      </c>
      <c r="E155" s="221" t="s">
        <v>3141</v>
      </c>
      <c r="F155" s="222" t="s">
        <v>3142</v>
      </c>
      <c r="G155" s="223" t="s">
        <v>470</v>
      </c>
      <c r="H155" s="224">
        <v>4</v>
      </c>
      <c r="I155" s="225"/>
      <c r="J155" s="226">
        <f>ROUND(I155*H155,2)</f>
        <v>0</v>
      </c>
      <c r="K155" s="222" t="s">
        <v>283</v>
      </c>
      <c r="L155" s="45"/>
      <c r="M155" s="227" t="s">
        <v>1</v>
      </c>
      <c r="N155" s="228" t="s">
        <v>41</v>
      </c>
      <c r="O155" s="92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178</v>
      </c>
      <c r="AT155" s="231" t="s">
        <v>174</v>
      </c>
      <c r="AU155" s="231" t="s">
        <v>85</v>
      </c>
      <c r="AY155" s="18" t="s">
        <v>173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83</v>
      </c>
      <c r="BK155" s="232">
        <f>ROUND(I155*H155,2)</f>
        <v>0</v>
      </c>
      <c r="BL155" s="18" t="s">
        <v>178</v>
      </c>
      <c r="BM155" s="231" t="s">
        <v>362</v>
      </c>
    </row>
    <row r="156" s="2" customFormat="1" ht="16.5" customHeight="1">
      <c r="A156" s="39"/>
      <c r="B156" s="40"/>
      <c r="C156" s="275" t="s">
        <v>327</v>
      </c>
      <c r="D156" s="275" t="s">
        <v>335</v>
      </c>
      <c r="E156" s="276" t="s">
        <v>3143</v>
      </c>
      <c r="F156" s="277" t="s">
        <v>3144</v>
      </c>
      <c r="G156" s="278" t="s">
        <v>470</v>
      </c>
      <c r="H156" s="279">
        <v>4</v>
      </c>
      <c r="I156" s="280"/>
      <c r="J156" s="281">
        <f>ROUND(I156*H156,2)</f>
        <v>0</v>
      </c>
      <c r="K156" s="277" t="s">
        <v>283</v>
      </c>
      <c r="L156" s="282"/>
      <c r="M156" s="283" t="s">
        <v>1</v>
      </c>
      <c r="N156" s="284" t="s">
        <v>41</v>
      </c>
      <c r="O156" s="92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213</v>
      </c>
      <c r="AT156" s="231" t="s">
        <v>335</v>
      </c>
      <c r="AU156" s="231" t="s">
        <v>85</v>
      </c>
      <c r="AY156" s="18" t="s">
        <v>173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83</v>
      </c>
      <c r="BK156" s="232">
        <f>ROUND(I156*H156,2)</f>
        <v>0</v>
      </c>
      <c r="BL156" s="18" t="s">
        <v>178</v>
      </c>
      <c r="BM156" s="231" t="s">
        <v>368</v>
      </c>
    </row>
    <row r="157" s="2" customFormat="1" ht="37.8" customHeight="1">
      <c r="A157" s="39"/>
      <c r="B157" s="40"/>
      <c r="C157" s="220" t="s">
        <v>369</v>
      </c>
      <c r="D157" s="220" t="s">
        <v>174</v>
      </c>
      <c r="E157" s="221" t="s">
        <v>3145</v>
      </c>
      <c r="F157" s="222" t="s">
        <v>3146</v>
      </c>
      <c r="G157" s="223" t="s">
        <v>470</v>
      </c>
      <c r="H157" s="224">
        <v>1</v>
      </c>
      <c r="I157" s="225"/>
      <c r="J157" s="226">
        <f>ROUND(I157*H157,2)</f>
        <v>0</v>
      </c>
      <c r="K157" s="222" t="s">
        <v>283</v>
      </c>
      <c r="L157" s="45"/>
      <c r="M157" s="227" t="s">
        <v>1</v>
      </c>
      <c r="N157" s="228" t="s">
        <v>41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178</v>
      </c>
      <c r="AT157" s="231" t="s">
        <v>174</v>
      </c>
      <c r="AU157" s="231" t="s">
        <v>85</v>
      </c>
      <c r="AY157" s="18" t="s">
        <v>173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83</v>
      </c>
      <c r="BK157" s="232">
        <f>ROUND(I157*H157,2)</f>
        <v>0</v>
      </c>
      <c r="BL157" s="18" t="s">
        <v>178</v>
      </c>
      <c r="BM157" s="231" t="s">
        <v>370</v>
      </c>
    </row>
    <row r="158" s="2" customFormat="1" ht="16.5" customHeight="1">
      <c r="A158" s="39"/>
      <c r="B158" s="40"/>
      <c r="C158" s="275" t="s">
        <v>331</v>
      </c>
      <c r="D158" s="275" t="s">
        <v>335</v>
      </c>
      <c r="E158" s="276" t="s">
        <v>3147</v>
      </c>
      <c r="F158" s="277" t="s">
        <v>3148</v>
      </c>
      <c r="G158" s="278" t="s">
        <v>470</v>
      </c>
      <c r="H158" s="279">
        <v>1</v>
      </c>
      <c r="I158" s="280"/>
      <c r="J158" s="281">
        <f>ROUND(I158*H158,2)</f>
        <v>0</v>
      </c>
      <c r="K158" s="277" t="s">
        <v>283</v>
      </c>
      <c r="L158" s="282"/>
      <c r="M158" s="283" t="s">
        <v>1</v>
      </c>
      <c r="N158" s="284" t="s">
        <v>41</v>
      </c>
      <c r="O158" s="92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213</v>
      </c>
      <c r="AT158" s="231" t="s">
        <v>335</v>
      </c>
      <c r="AU158" s="231" t="s">
        <v>85</v>
      </c>
      <c r="AY158" s="18" t="s">
        <v>173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83</v>
      </c>
      <c r="BK158" s="232">
        <f>ROUND(I158*H158,2)</f>
        <v>0</v>
      </c>
      <c r="BL158" s="18" t="s">
        <v>178</v>
      </c>
      <c r="BM158" s="231" t="s">
        <v>373</v>
      </c>
    </row>
    <row r="159" s="2" customFormat="1" ht="37.8" customHeight="1">
      <c r="A159" s="39"/>
      <c r="B159" s="40"/>
      <c r="C159" s="220" t="s">
        <v>7</v>
      </c>
      <c r="D159" s="220" t="s">
        <v>174</v>
      </c>
      <c r="E159" s="221" t="s">
        <v>3149</v>
      </c>
      <c r="F159" s="222" t="s">
        <v>3150</v>
      </c>
      <c r="G159" s="223" t="s">
        <v>470</v>
      </c>
      <c r="H159" s="224">
        <v>1</v>
      </c>
      <c r="I159" s="225"/>
      <c r="J159" s="226">
        <f>ROUND(I159*H159,2)</f>
        <v>0</v>
      </c>
      <c r="K159" s="222" t="s">
        <v>283</v>
      </c>
      <c r="L159" s="45"/>
      <c r="M159" s="227" t="s">
        <v>1</v>
      </c>
      <c r="N159" s="228" t="s">
        <v>41</v>
      </c>
      <c r="O159" s="92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178</v>
      </c>
      <c r="AT159" s="231" t="s">
        <v>174</v>
      </c>
      <c r="AU159" s="231" t="s">
        <v>85</v>
      </c>
      <c r="AY159" s="18" t="s">
        <v>173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83</v>
      </c>
      <c r="BK159" s="232">
        <f>ROUND(I159*H159,2)</f>
        <v>0</v>
      </c>
      <c r="BL159" s="18" t="s">
        <v>178</v>
      </c>
      <c r="BM159" s="231" t="s">
        <v>455</v>
      </c>
    </row>
    <row r="160" s="2" customFormat="1" ht="16.5" customHeight="1">
      <c r="A160" s="39"/>
      <c r="B160" s="40"/>
      <c r="C160" s="275" t="s">
        <v>334</v>
      </c>
      <c r="D160" s="275" t="s">
        <v>335</v>
      </c>
      <c r="E160" s="276" t="s">
        <v>3151</v>
      </c>
      <c r="F160" s="277" t="s">
        <v>3152</v>
      </c>
      <c r="G160" s="278" t="s">
        <v>470</v>
      </c>
      <c r="H160" s="279">
        <v>1</v>
      </c>
      <c r="I160" s="280"/>
      <c r="J160" s="281">
        <f>ROUND(I160*H160,2)</f>
        <v>0</v>
      </c>
      <c r="K160" s="277" t="s">
        <v>283</v>
      </c>
      <c r="L160" s="282"/>
      <c r="M160" s="283" t="s">
        <v>1</v>
      </c>
      <c r="N160" s="284" t="s">
        <v>41</v>
      </c>
      <c r="O160" s="92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213</v>
      </c>
      <c r="AT160" s="231" t="s">
        <v>335</v>
      </c>
      <c r="AU160" s="231" t="s">
        <v>85</v>
      </c>
      <c r="AY160" s="18" t="s">
        <v>173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83</v>
      </c>
      <c r="BK160" s="232">
        <f>ROUND(I160*H160,2)</f>
        <v>0</v>
      </c>
      <c r="BL160" s="18" t="s">
        <v>178</v>
      </c>
      <c r="BM160" s="231" t="s">
        <v>463</v>
      </c>
    </row>
    <row r="161" s="2" customFormat="1" ht="37.8" customHeight="1">
      <c r="A161" s="39"/>
      <c r="B161" s="40"/>
      <c r="C161" s="220" t="s">
        <v>464</v>
      </c>
      <c r="D161" s="220" t="s">
        <v>174</v>
      </c>
      <c r="E161" s="221" t="s">
        <v>3153</v>
      </c>
      <c r="F161" s="222" t="s">
        <v>3154</v>
      </c>
      <c r="G161" s="223" t="s">
        <v>470</v>
      </c>
      <c r="H161" s="224">
        <v>1</v>
      </c>
      <c r="I161" s="225"/>
      <c r="J161" s="226">
        <f>ROUND(I161*H161,2)</f>
        <v>0</v>
      </c>
      <c r="K161" s="222" t="s">
        <v>283</v>
      </c>
      <c r="L161" s="45"/>
      <c r="M161" s="227" t="s">
        <v>1</v>
      </c>
      <c r="N161" s="228" t="s">
        <v>41</v>
      </c>
      <c r="O161" s="92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1" t="s">
        <v>178</v>
      </c>
      <c r="AT161" s="231" t="s">
        <v>174</v>
      </c>
      <c r="AU161" s="231" t="s">
        <v>85</v>
      </c>
      <c r="AY161" s="18" t="s">
        <v>173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83</v>
      </c>
      <c r="BK161" s="232">
        <f>ROUND(I161*H161,2)</f>
        <v>0</v>
      </c>
      <c r="BL161" s="18" t="s">
        <v>178</v>
      </c>
      <c r="BM161" s="231" t="s">
        <v>467</v>
      </c>
    </row>
    <row r="162" s="2" customFormat="1" ht="16.5" customHeight="1">
      <c r="A162" s="39"/>
      <c r="B162" s="40"/>
      <c r="C162" s="275" t="s">
        <v>338</v>
      </c>
      <c r="D162" s="275" t="s">
        <v>335</v>
      </c>
      <c r="E162" s="276" t="s">
        <v>3155</v>
      </c>
      <c r="F162" s="277" t="s">
        <v>3156</v>
      </c>
      <c r="G162" s="278" t="s">
        <v>470</v>
      </c>
      <c r="H162" s="279">
        <v>1</v>
      </c>
      <c r="I162" s="280"/>
      <c r="J162" s="281">
        <f>ROUND(I162*H162,2)</f>
        <v>0</v>
      </c>
      <c r="K162" s="277" t="s">
        <v>283</v>
      </c>
      <c r="L162" s="282"/>
      <c r="M162" s="283" t="s">
        <v>1</v>
      </c>
      <c r="N162" s="284" t="s">
        <v>41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213</v>
      </c>
      <c r="AT162" s="231" t="s">
        <v>335</v>
      </c>
      <c r="AU162" s="231" t="s">
        <v>85</v>
      </c>
      <c r="AY162" s="18" t="s">
        <v>173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83</v>
      </c>
      <c r="BK162" s="232">
        <f>ROUND(I162*H162,2)</f>
        <v>0</v>
      </c>
      <c r="BL162" s="18" t="s">
        <v>178</v>
      </c>
      <c r="BM162" s="231" t="s">
        <v>471</v>
      </c>
    </row>
    <row r="163" s="2" customFormat="1" ht="33" customHeight="1">
      <c r="A163" s="39"/>
      <c r="B163" s="40"/>
      <c r="C163" s="220" t="s">
        <v>472</v>
      </c>
      <c r="D163" s="220" t="s">
        <v>174</v>
      </c>
      <c r="E163" s="221" t="s">
        <v>3157</v>
      </c>
      <c r="F163" s="222" t="s">
        <v>3158</v>
      </c>
      <c r="G163" s="223" t="s">
        <v>470</v>
      </c>
      <c r="H163" s="224">
        <v>3</v>
      </c>
      <c r="I163" s="225"/>
      <c r="J163" s="226">
        <f>ROUND(I163*H163,2)</f>
        <v>0</v>
      </c>
      <c r="K163" s="222" t="s">
        <v>283</v>
      </c>
      <c r="L163" s="45"/>
      <c r="M163" s="227" t="s">
        <v>1</v>
      </c>
      <c r="N163" s="228" t="s">
        <v>41</v>
      </c>
      <c r="O163" s="92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178</v>
      </c>
      <c r="AT163" s="231" t="s">
        <v>174</v>
      </c>
      <c r="AU163" s="231" t="s">
        <v>85</v>
      </c>
      <c r="AY163" s="18" t="s">
        <v>173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83</v>
      </c>
      <c r="BK163" s="232">
        <f>ROUND(I163*H163,2)</f>
        <v>0</v>
      </c>
      <c r="BL163" s="18" t="s">
        <v>178</v>
      </c>
      <c r="BM163" s="231" t="s">
        <v>475</v>
      </c>
    </row>
    <row r="164" s="2" customFormat="1" ht="24.15" customHeight="1">
      <c r="A164" s="39"/>
      <c r="B164" s="40"/>
      <c r="C164" s="275" t="s">
        <v>341</v>
      </c>
      <c r="D164" s="275" t="s">
        <v>335</v>
      </c>
      <c r="E164" s="276" t="s">
        <v>3159</v>
      </c>
      <c r="F164" s="277" t="s">
        <v>3160</v>
      </c>
      <c r="G164" s="278" t="s">
        <v>470</v>
      </c>
      <c r="H164" s="279">
        <v>3</v>
      </c>
      <c r="I164" s="280"/>
      <c r="J164" s="281">
        <f>ROUND(I164*H164,2)</f>
        <v>0</v>
      </c>
      <c r="K164" s="277" t="s">
        <v>283</v>
      </c>
      <c r="L164" s="282"/>
      <c r="M164" s="283" t="s">
        <v>1</v>
      </c>
      <c r="N164" s="284" t="s">
        <v>41</v>
      </c>
      <c r="O164" s="92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1" t="s">
        <v>213</v>
      </c>
      <c r="AT164" s="231" t="s">
        <v>335</v>
      </c>
      <c r="AU164" s="231" t="s">
        <v>85</v>
      </c>
      <c r="AY164" s="18" t="s">
        <v>173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8" t="s">
        <v>83</v>
      </c>
      <c r="BK164" s="232">
        <f>ROUND(I164*H164,2)</f>
        <v>0</v>
      </c>
      <c r="BL164" s="18" t="s">
        <v>178</v>
      </c>
      <c r="BM164" s="231" t="s">
        <v>479</v>
      </c>
    </row>
    <row r="165" s="2" customFormat="1" ht="24.15" customHeight="1">
      <c r="A165" s="39"/>
      <c r="B165" s="40"/>
      <c r="C165" s="220" t="s">
        <v>481</v>
      </c>
      <c r="D165" s="220" t="s">
        <v>174</v>
      </c>
      <c r="E165" s="221" t="s">
        <v>3161</v>
      </c>
      <c r="F165" s="222" t="s">
        <v>3162</v>
      </c>
      <c r="G165" s="223" t="s">
        <v>470</v>
      </c>
      <c r="H165" s="224">
        <v>4</v>
      </c>
      <c r="I165" s="225"/>
      <c r="J165" s="226">
        <f>ROUND(I165*H165,2)</f>
        <v>0</v>
      </c>
      <c r="K165" s="222" t="s">
        <v>283</v>
      </c>
      <c r="L165" s="45"/>
      <c r="M165" s="227" t="s">
        <v>1</v>
      </c>
      <c r="N165" s="228" t="s">
        <v>41</v>
      </c>
      <c r="O165" s="92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178</v>
      </c>
      <c r="AT165" s="231" t="s">
        <v>174</v>
      </c>
      <c r="AU165" s="231" t="s">
        <v>85</v>
      </c>
      <c r="AY165" s="18" t="s">
        <v>173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83</v>
      </c>
      <c r="BK165" s="232">
        <f>ROUND(I165*H165,2)</f>
        <v>0</v>
      </c>
      <c r="BL165" s="18" t="s">
        <v>178</v>
      </c>
      <c r="BM165" s="231" t="s">
        <v>484</v>
      </c>
    </row>
    <row r="166" s="2" customFormat="1" ht="24.15" customHeight="1">
      <c r="A166" s="39"/>
      <c r="B166" s="40"/>
      <c r="C166" s="275" t="s">
        <v>344</v>
      </c>
      <c r="D166" s="275" t="s">
        <v>335</v>
      </c>
      <c r="E166" s="276" t="s">
        <v>3163</v>
      </c>
      <c r="F166" s="277" t="s">
        <v>3164</v>
      </c>
      <c r="G166" s="278" t="s">
        <v>470</v>
      </c>
      <c r="H166" s="279">
        <v>4</v>
      </c>
      <c r="I166" s="280"/>
      <c r="J166" s="281">
        <f>ROUND(I166*H166,2)</f>
        <v>0</v>
      </c>
      <c r="K166" s="277" t="s">
        <v>283</v>
      </c>
      <c r="L166" s="282"/>
      <c r="M166" s="283" t="s">
        <v>1</v>
      </c>
      <c r="N166" s="284" t="s">
        <v>41</v>
      </c>
      <c r="O166" s="92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213</v>
      </c>
      <c r="AT166" s="231" t="s">
        <v>335</v>
      </c>
      <c r="AU166" s="231" t="s">
        <v>85</v>
      </c>
      <c r="AY166" s="18" t="s">
        <v>173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83</v>
      </c>
      <c r="BK166" s="232">
        <f>ROUND(I166*H166,2)</f>
        <v>0</v>
      </c>
      <c r="BL166" s="18" t="s">
        <v>178</v>
      </c>
      <c r="BM166" s="231" t="s">
        <v>488</v>
      </c>
    </row>
    <row r="167" s="2" customFormat="1" ht="37.8" customHeight="1">
      <c r="A167" s="39"/>
      <c r="B167" s="40"/>
      <c r="C167" s="220" t="s">
        <v>490</v>
      </c>
      <c r="D167" s="220" t="s">
        <v>174</v>
      </c>
      <c r="E167" s="221" t="s">
        <v>3165</v>
      </c>
      <c r="F167" s="222" t="s">
        <v>3166</v>
      </c>
      <c r="G167" s="223" t="s">
        <v>353</v>
      </c>
      <c r="H167" s="224">
        <v>3.6000000000000001</v>
      </c>
      <c r="I167" s="225"/>
      <c r="J167" s="226">
        <f>ROUND(I167*H167,2)</f>
        <v>0</v>
      </c>
      <c r="K167" s="222" t="s">
        <v>283</v>
      </c>
      <c r="L167" s="45"/>
      <c r="M167" s="227" t="s">
        <v>1</v>
      </c>
      <c r="N167" s="228" t="s">
        <v>41</v>
      </c>
      <c r="O167" s="92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1" t="s">
        <v>178</v>
      </c>
      <c r="AT167" s="231" t="s">
        <v>174</v>
      </c>
      <c r="AU167" s="231" t="s">
        <v>85</v>
      </c>
      <c r="AY167" s="18" t="s">
        <v>173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8" t="s">
        <v>83</v>
      </c>
      <c r="BK167" s="232">
        <f>ROUND(I167*H167,2)</f>
        <v>0</v>
      </c>
      <c r="BL167" s="18" t="s">
        <v>178</v>
      </c>
      <c r="BM167" s="231" t="s">
        <v>493</v>
      </c>
    </row>
    <row r="168" s="2" customFormat="1" ht="37.8" customHeight="1">
      <c r="A168" s="39"/>
      <c r="B168" s="40"/>
      <c r="C168" s="220" t="s">
        <v>354</v>
      </c>
      <c r="D168" s="220" t="s">
        <v>174</v>
      </c>
      <c r="E168" s="221" t="s">
        <v>3167</v>
      </c>
      <c r="F168" s="222" t="s">
        <v>3168</v>
      </c>
      <c r="G168" s="223" t="s">
        <v>353</v>
      </c>
      <c r="H168" s="224">
        <v>25</v>
      </c>
      <c r="I168" s="225"/>
      <c r="J168" s="226">
        <f>ROUND(I168*H168,2)</f>
        <v>0</v>
      </c>
      <c r="K168" s="222" t="s">
        <v>283</v>
      </c>
      <c r="L168" s="45"/>
      <c r="M168" s="227" t="s">
        <v>1</v>
      </c>
      <c r="N168" s="228" t="s">
        <v>41</v>
      </c>
      <c r="O168" s="92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178</v>
      </c>
      <c r="AT168" s="231" t="s">
        <v>174</v>
      </c>
      <c r="AU168" s="231" t="s">
        <v>85</v>
      </c>
      <c r="AY168" s="18" t="s">
        <v>173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83</v>
      </c>
      <c r="BK168" s="232">
        <f>ROUND(I168*H168,2)</f>
        <v>0</v>
      </c>
      <c r="BL168" s="18" t="s">
        <v>178</v>
      </c>
      <c r="BM168" s="231" t="s">
        <v>497</v>
      </c>
    </row>
    <row r="169" s="12" customFormat="1">
      <c r="A169" s="12"/>
      <c r="B169" s="238"/>
      <c r="C169" s="239"/>
      <c r="D169" s="233" t="s">
        <v>182</v>
      </c>
      <c r="E169" s="240" t="s">
        <v>1</v>
      </c>
      <c r="F169" s="241" t="s">
        <v>3169</v>
      </c>
      <c r="G169" s="239"/>
      <c r="H169" s="242">
        <v>8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48" t="s">
        <v>182</v>
      </c>
      <c r="AU169" s="248" t="s">
        <v>85</v>
      </c>
      <c r="AV169" s="12" t="s">
        <v>85</v>
      </c>
      <c r="AW169" s="12" t="s">
        <v>32</v>
      </c>
      <c r="AX169" s="12" t="s">
        <v>76</v>
      </c>
      <c r="AY169" s="248" t="s">
        <v>173</v>
      </c>
    </row>
    <row r="170" s="12" customFormat="1">
      <c r="A170" s="12"/>
      <c r="B170" s="238"/>
      <c r="C170" s="239"/>
      <c r="D170" s="233" t="s">
        <v>182</v>
      </c>
      <c r="E170" s="240" t="s">
        <v>1</v>
      </c>
      <c r="F170" s="241" t="s">
        <v>3170</v>
      </c>
      <c r="G170" s="239"/>
      <c r="H170" s="242">
        <v>17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48" t="s">
        <v>182</v>
      </c>
      <c r="AU170" s="248" t="s">
        <v>85</v>
      </c>
      <c r="AV170" s="12" t="s">
        <v>85</v>
      </c>
      <c r="AW170" s="12" t="s">
        <v>32</v>
      </c>
      <c r="AX170" s="12" t="s">
        <v>76</v>
      </c>
      <c r="AY170" s="248" t="s">
        <v>173</v>
      </c>
    </row>
    <row r="171" s="13" customFormat="1">
      <c r="A171" s="13"/>
      <c r="B171" s="249"/>
      <c r="C171" s="250"/>
      <c r="D171" s="233" t="s">
        <v>182</v>
      </c>
      <c r="E171" s="251" t="s">
        <v>1</v>
      </c>
      <c r="F171" s="252" t="s">
        <v>184</v>
      </c>
      <c r="G171" s="250"/>
      <c r="H171" s="253">
        <v>25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9" t="s">
        <v>182</v>
      </c>
      <c r="AU171" s="259" t="s">
        <v>85</v>
      </c>
      <c r="AV171" s="13" t="s">
        <v>178</v>
      </c>
      <c r="AW171" s="13" t="s">
        <v>32</v>
      </c>
      <c r="AX171" s="13" t="s">
        <v>83</v>
      </c>
      <c r="AY171" s="259" t="s">
        <v>173</v>
      </c>
    </row>
    <row r="172" s="2" customFormat="1" ht="24.15" customHeight="1">
      <c r="A172" s="39"/>
      <c r="B172" s="40"/>
      <c r="C172" s="220" t="s">
        <v>499</v>
      </c>
      <c r="D172" s="220" t="s">
        <v>174</v>
      </c>
      <c r="E172" s="221" t="s">
        <v>3171</v>
      </c>
      <c r="F172" s="222" t="s">
        <v>3172</v>
      </c>
      <c r="G172" s="223" t="s">
        <v>470</v>
      </c>
      <c r="H172" s="224">
        <v>2</v>
      </c>
      <c r="I172" s="225"/>
      <c r="J172" s="226">
        <f>ROUND(I172*H172,2)</f>
        <v>0</v>
      </c>
      <c r="K172" s="222" t="s">
        <v>283</v>
      </c>
      <c r="L172" s="45"/>
      <c r="M172" s="227" t="s">
        <v>1</v>
      </c>
      <c r="N172" s="228" t="s">
        <v>41</v>
      </c>
      <c r="O172" s="92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178</v>
      </c>
      <c r="AT172" s="231" t="s">
        <v>174</v>
      </c>
      <c r="AU172" s="231" t="s">
        <v>85</v>
      </c>
      <c r="AY172" s="18" t="s">
        <v>173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83</v>
      </c>
      <c r="BK172" s="232">
        <f>ROUND(I172*H172,2)</f>
        <v>0</v>
      </c>
      <c r="BL172" s="18" t="s">
        <v>178</v>
      </c>
      <c r="BM172" s="231" t="s">
        <v>502</v>
      </c>
    </row>
    <row r="173" s="2" customFormat="1" ht="16.5" customHeight="1">
      <c r="A173" s="39"/>
      <c r="B173" s="40"/>
      <c r="C173" s="275" t="s">
        <v>358</v>
      </c>
      <c r="D173" s="275" t="s">
        <v>335</v>
      </c>
      <c r="E173" s="276" t="s">
        <v>3173</v>
      </c>
      <c r="F173" s="277" t="s">
        <v>3174</v>
      </c>
      <c r="G173" s="278" t="s">
        <v>470</v>
      </c>
      <c r="H173" s="279">
        <v>2</v>
      </c>
      <c r="I173" s="280"/>
      <c r="J173" s="281">
        <f>ROUND(I173*H173,2)</f>
        <v>0</v>
      </c>
      <c r="K173" s="277" t="s">
        <v>1</v>
      </c>
      <c r="L173" s="282"/>
      <c r="M173" s="283" t="s">
        <v>1</v>
      </c>
      <c r="N173" s="284" t="s">
        <v>41</v>
      </c>
      <c r="O173" s="92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1" t="s">
        <v>213</v>
      </c>
      <c r="AT173" s="231" t="s">
        <v>335</v>
      </c>
      <c r="AU173" s="231" t="s">
        <v>85</v>
      </c>
      <c r="AY173" s="18" t="s">
        <v>173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8" t="s">
        <v>83</v>
      </c>
      <c r="BK173" s="232">
        <f>ROUND(I173*H173,2)</f>
        <v>0</v>
      </c>
      <c r="BL173" s="18" t="s">
        <v>178</v>
      </c>
      <c r="BM173" s="231" t="s">
        <v>509</v>
      </c>
    </row>
    <row r="174" s="2" customFormat="1" ht="24.15" customHeight="1">
      <c r="A174" s="39"/>
      <c r="B174" s="40"/>
      <c r="C174" s="220" t="s">
        <v>511</v>
      </c>
      <c r="D174" s="220" t="s">
        <v>174</v>
      </c>
      <c r="E174" s="221" t="s">
        <v>3175</v>
      </c>
      <c r="F174" s="222" t="s">
        <v>3176</v>
      </c>
      <c r="G174" s="223" t="s">
        <v>470</v>
      </c>
      <c r="H174" s="224">
        <v>1</v>
      </c>
      <c r="I174" s="225"/>
      <c r="J174" s="226">
        <f>ROUND(I174*H174,2)</f>
        <v>0</v>
      </c>
      <c r="K174" s="222" t="s">
        <v>283</v>
      </c>
      <c r="L174" s="45"/>
      <c r="M174" s="227" t="s">
        <v>1</v>
      </c>
      <c r="N174" s="228" t="s">
        <v>41</v>
      </c>
      <c r="O174" s="92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178</v>
      </c>
      <c r="AT174" s="231" t="s">
        <v>174</v>
      </c>
      <c r="AU174" s="231" t="s">
        <v>85</v>
      </c>
      <c r="AY174" s="18" t="s">
        <v>173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83</v>
      </c>
      <c r="BK174" s="232">
        <f>ROUND(I174*H174,2)</f>
        <v>0</v>
      </c>
      <c r="BL174" s="18" t="s">
        <v>178</v>
      </c>
      <c r="BM174" s="231" t="s">
        <v>514</v>
      </c>
    </row>
    <row r="175" s="2" customFormat="1" ht="24.15" customHeight="1">
      <c r="A175" s="39"/>
      <c r="B175" s="40"/>
      <c r="C175" s="275" t="s">
        <v>362</v>
      </c>
      <c r="D175" s="275" t="s">
        <v>335</v>
      </c>
      <c r="E175" s="276" t="s">
        <v>3177</v>
      </c>
      <c r="F175" s="277" t="s">
        <v>3178</v>
      </c>
      <c r="G175" s="278" t="s">
        <v>470</v>
      </c>
      <c r="H175" s="279">
        <v>1</v>
      </c>
      <c r="I175" s="280"/>
      <c r="J175" s="281">
        <f>ROUND(I175*H175,2)</f>
        <v>0</v>
      </c>
      <c r="K175" s="277" t="s">
        <v>283</v>
      </c>
      <c r="L175" s="282"/>
      <c r="M175" s="283" t="s">
        <v>1</v>
      </c>
      <c r="N175" s="284" t="s">
        <v>41</v>
      </c>
      <c r="O175" s="92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213</v>
      </c>
      <c r="AT175" s="231" t="s">
        <v>335</v>
      </c>
      <c r="AU175" s="231" t="s">
        <v>85</v>
      </c>
      <c r="AY175" s="18" t="s">
        <v>173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83</v>
      </c>
      <c r="BK175" s="232">
        <f>ROUND(I175*H175,2)</f>
        <v>0</v>
      </c>
      <c r="BL175" s="18" t="s">
        <v>178</v>
      </c>
      <c r="BM175" s="231" t="s">
        <v>518</v>
      </c>
    </row>
    <row r="176" s="2" customFormat="1" ht="16.5" customHeight="1">
      <c r="A176" s="39"/>
      <c r="B176" s="40"/>
      <c r="C176" s="220" t="s">
        <v>519</v>
      </c>
      <c r="D176" s="220" t="s">
        <v>174</v>
      </c>
      <c r="E176" s="221" t="s">
        <v>2910</v>
      </c>
      <c r="F176" s="222" t="s">
        <v>3179</v>
      </c>
      <c r="G176" s="223" t="s">
        <v>282</v>
      </c>
      <c r="H176" s="224">
        <v>2</v>
      </c>
      <c r="I176" s="225"/>
      <c r="J176" s="226">
        <f>ROUND(I176*H176,2)</f>
        <v>0</v>
      </c>
      <c r="K176" s="222" t="s">
        <v>1</v>
      </c>
      <c r="L176" s="45"/>
      <c r="M176" s="227" t="s">
        <v>1</v>
      </c>
      <c r="N176" s="228" t="s">
        <v>41</v>
      </c>
      <c r="O176" s="92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1" t="s">
        <v>178</v>
      </c>
      <c r="AT176" s="231" t="s">
        <v>174</v>
      </c>
      <c r="AU176" s="231" t="s">
        <v>85</v>
      </c>
      <c r="AY176" s="18" t="s">
        <v>173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8" t="s">
        <v>83</v>
      </c>
      <c r="BK176" s="232">
        <f>ROUND(I176*H176,2)</f>
        <v>0</v>
      </c>
      <c r="BL176" s="18" t="s">
        <v>178</v>
      </c>
      <c r="BM176" s="231" t="s">
        <v>522</v>
      </c>
    </row>
    <row r="177" s="11" customFormat="1" ht="22.8" customHeight="1">
      <c r="A177" s="11"/>
      <c r="B177" s="206"/>
      <c r="C177" s="207"/>
      <c r="D177" s="208" t="s">
        <v>75</v>
      </c>
      <c r="E177" s="273" t="s">
        <v>3180</v>
      </c>
      <c r="F177" s="273" t="s">
        <v>3181</v>
      </c>
      <c r="G177" s="207"/>
      <c r="H177" s="207"/>
      <c r="I177" s="210"/>
      <c r="J177" s="274">
        <f>BK177</f>
        <v>0</v>
      </c>
      <c r="K177" s="207"/>
      <c r="L177" s="212"/>
      <c r="M177" s="213"/>
      <c r="N177" s="214"/>
      <c r="O177" s="214"/>
      <c r="P177" s="215">
        <f>SUM(P178:P183)</f>
        <v>0</v>
      </c>
      <c r="Q177" s="214"/>
      <c r="R177" s="215">
        <f>SUM(R178:R183)</f>
        <v>0</v>
      </c>
      <c r="S177" s="214"/>
      <c r="T177" s="216">
        <f>SUM(T178:T183)</f>
        <v>0</v>
      </c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R177" s="217" t="s">
        <v>83</v>
      </c>
      <c r="AT177" s="218" t="s">
        <v>75</v>
      </c>
      <c r="AU177" s="218" t="s">
        <v>83</v>
      </c>
      <c r="AY177" s="217" t="s">
        <v>173</v>
      </c>
      <c r="BK177" s="219">
        <f>SUM(BK178:BK183)</f>
        <v>0</v>
      </c>
    </row>
    <row r="178" s="2" customFormat="1" ht="33" customHeight="1">
      <c r="A178" s="39"/>
      <c r="B178" s="40"/>
      <c r="C178" s="220" t="s">
        <v>368</v>
      </c>
      <c r="D178" s="220" t="s">
        <v>174</v>
      </c>
      <c r="E178" s="221" t="s">
        <v>2912</v>
      </c>
      <c r="F178" s="222" t="s">
        <v>3182</v>
      </c>
      <c r="G178" s="223" t="s">
        <v>470</v>
      </c>
      <c r="H178" s="224">
        <v>1</v>
      </c>
      <c r="I178" s="225"/>
      <c r="J178" s="226">
        <f>ROUND(I178*H178,2)</f>
        <v>0</v>
      </c>
      <c r="K178" s="222" t="s">
        <v>1</v>
      </c>
      <c r="L178" s="45"/>
      <c r="M178" s="227" t="s">
        <v>1</v>
      </c>
      <c r="N178" s="228" t="s">
        <v>41</v>
      </c>
      <c r="O178" s="92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1" t="s">
        <v>178</v>
      </c>
      <c r="AT178" s="231" t="s">
        <v>174</v>
      </c>
      <c r="AU178" s="231" t="s">
        <v>85</v>
      </c>
      <c r="AY178" s="18" t="s">
        <v>173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8" t="s">
        <v>83</v>
      </c>
      <c r="BK178" s="232">
        <f>ROUND(I178*H178,2)</f>
        <v>0</v>
      </c>
      <c r="BL178" s="18" t="s">
        <v>178</v>
      </c>
      <c r="BM178" s="231" t="s">
        <v>526</v>
      </c>
    </row>
    <row r="179" s="2" customFormat="1" ht="37.8" customHeight="1">
      <c r="A179" s="39"/>
      <c r="B179" s="40"/>
      <c r="C179" s="220" t="s">
        <v>529</v>
      </c>
      <c r="D179" s="220" t="s">
        <v>174</v>
      </c>
      <c r="E179" s="221" t="s">
        <v>3183</v>
      </c>
      <c r="F179" s="222" t="s">
        <v>3184</v>
      </c>
      <c r="G179" s="223" t="s">
        <v>470</v>
      </c>
      <c r="H179" s="224">
        <v>1</v>
      </c>
      <c r="I179" s="225"/>
      <c r="J179" s="226">
        <f>ROUND(I179*H179,2)</f>
        <v>0</v>
      </c>
      <c r="K179" s="222" t="s">
        <v>283</v>
      </c>
      <c r="L179" s="45"/>
      <c r="M179" s="227" t="s">
        <v>1</v>
      </c>
      <c r="N179" s="228" t="s">
        <v>41</v>
      </c>
      <c r="O179" s="92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1" t="s">
        <v>178</v>
      </c>
      <c r="AT179" s="231" t="s">
        <v>174</v>
      </c>
      <c r="AU179" s="231" t="s">
        <v>85</v>
      </c>
      <c r="AY179" s="18" t="s">
        <v>173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83</v>
      </c>
      <c r="BK179" s="232">
        <f>ROUND(I179*H179,2)</f>
        <v>0</v>
      </c>
      <c r="BL179" s="18" t="s">
        <v>178</v>
      </c>
      <c r="BM179" s="231" t="s">
        <v>532</v>
      </c>
    </row>
    <row r="180" s="2" customFormat="1" ht="16.5" customHeight="1">
      <c r="A180" s="39"/>
      <c r="B180" s="40"/>
      <c r="C180" s="275" t="s">
        <v>370</v>
      </c>
      <c r="D180" s="275" t="s">
        <v>335</v>
      </c>
      <c r="E180" s="276" t="s">
        <v>3185</v>
      </c>
      <c r="F180" s="277" t="s">
        <v>3186</v>
      </c>
      <c r="G180" s="278" t="s">
        <v>470</v>
      </c>
      <c r="H180" s="279">
        <v>1</v>
      </c>
      <c r="I180" s="280"/>
      <c r="J180" s="281">
        <f>ROUND(I180*H180,2)</f>
        <v>0</v>
      </c>
      <c r="K180" s="277" t="s">
        <v>283</v>
      </c>
      <c r="L180" s="282"/>
      <c r="M180" s="283" t="s">
        <v>1</v>
      </c>
      <c r="N180" s="284" t="s">
        <v>41</v>
      </c>
      <c r="O180" s="92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1" t="s">
        <v>213</v>
      </c>
      <c r="AT180" s="231" t="s">
        <v>335</v>
      </c>
      <c r="AU180" s="231" t="s">
        <v>85</v>
      </c>
      <c r="AY180" s="18" t="s">
        <v>173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8" t="s">
        <v>83</v>
      </c>
      <c r="BK180" s="232">
        <f>ROUND(I180*H180,2)</f>
        <v>0</v>
      </c>
      <c r="BL180" s="18" t="s">
        <v>178</v>
      </c>
      <c r="BM180" s="231" t="s">
        <v>537</v>
      </c>
    </row>
    <row r="181" s="2" customFormat="1" ht="37.8" customHeight="1">
      <c r="A181" s="39"/>
      <c r="B181" s="40"/>
      <c r="C181" s="220" t="s">
        <v>540</v>
      </c>
      <c r="D181" s="220" t="s">
        <v>174</v>
      </c>
      <c r="E181" s="221" t="s">
        <v>3187</v>
      </c>
      <c r="F181" s="222" t="s">
        <v>3166</v>
      </c>
      <c r="G181" s="223" t="s">
        <v>353</v>
      </c>
      <c r="H181" s="224">
        <v>2</v>
      </c>
      <c r="I181" s="225"/>
      <c r="J181" s="226">
        <f>ROUND(I181*H181,2)</f>
        <v>0</v>
      </c>
      <c r="K181" s="222" t="s">
        <v>1</v>
      </c>
      <c r="L181" s="45"/>
      <c r="M181" s="227" t="s">
        <v>1</v>
      </c>
      <c r="N181" s="228" t="s">
        <v>41</v>
      </c>
      <c r="O181" s="92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1" t="s">
        <v>178</v>
      </c>
      <c r="AT181" s="231" t="s">
        <v>174</v>
      </c>
      <c r="AU181" s="231" t="s">
        <v>85</v>
      </c>
      <c r="AY181" s="18" t="s">
        <v>173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8" t="s">
        <v>83</v>
      </c>
      <c r="BK181" s="232">
        <f>ROUND(I181*H181,2)</f>
        <v>0</v>
      </c>
      <c r="BL181" s="18" t="s">
        <v>178</v>
      </c>
      <c r="BM181" s="231" t="s">
        <v>543</v>
      </c>
    </row>
    <row r="182" s="2" customFormat="1" ht="33" customHeight="1">
      <c r="A182" s="39"/>
      <c r="B182" s="40"/>
      <c r="C182" s="220" t="s">
        <v>373</v>
      </c>
      <c r="D182" s="220" t="s">
        <v>174</v>
      </c>
      <c r="E182" s="221" t="s">
        <v>3188</v>
      </c>
      <c r="F182" s="222" t="s">
        <v>3189</v>
      </c>
      <c r="G182" s="223" t="s">
        <v>470</v>
      </c>
      <c r="H182" s="224">
        <v>1</v>
      </c>
      <c r="I182" s="225"/>
      <c r="J182" s="226">
        <f>ROUND(I182*H182,2)</f>
        <v>0</v>
      </c>
      <c r="K182" s="222" t="s">
        <v>283</v>
      </c>
      <c r="L182" s="45"/>
      <c r="M182" s="227" t="s">
        <v>1</v>
      </c>
      <c r="N182" s="228" t="s">
        <v>41</v>
      </c>
      <c r="O182" s="92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1" t="s">
        <v>178</v>
      </c>
      <c r="AT182" s="231" t="s">
        <v>174</v>
      </c>
      <c r="AU182" s="231" t="s">
        <v>85</v>
      </c>
      <c r="AY182" s="18" t="s">
        <v>173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83</v>
      </c>
      <c r="BK182" s="232">
        <f>ROUND(I182*H182,2)</f>
        <v>0</v>
      </c>
      <c r="BL182" s="18" t="s">
        <v>178</v>
      </c>
      <c r="BM182" s="231" t="s">
        <v>548</v>
      </c>
    </row>
    <row r="183" s="2" customFormat="1" ht="16.5" customHeight="1">
      <c r="A183" s="39"/>
      <c r="B183" s="40"/>
      <c r="C183" s="275" t="s">
        <v>549</v>
      </c>
      <c r="D183" s="275" t="s">
        <v>335</v>
      </c>
      <c r="E183" s="276" t="s">
        <v>3190</v>
      </c>
      <c r="F183" s="277" t="s">
        <v>3191</v>
      </c>
      <c r="G183" s="278" t="s">
        <v>470</v>
      </c>
      <c r="H183" s="279">
        <v>1</v>
      </c>
      <c r="I183" s="280"/>
      <c r="J183" s="281">
        <f>ROUND(I183*H183,2)</f>
        <v>0</v>
      </c>
      <c r="K183" s="277" t="s">
        <v>283</v>
      </c>
      <c r="L183" s="282"/>
      <c r="M183" s="283" t="s">
        <v>1</v>
      </c>
      <c r="N183" s="284" t="s">
        <v>41</v>
      </c>
      <c r="O183" s="92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1" t="s">
        <v>213</v>
      </c>
      <c r="AT183" s="231" t="s">
        <v>335</v>
      </c>
      <c r="AU183" s="231" t="s">
        <v>85</v>
      </c>
      <c r="AY183" s="18" t="s">
        <v>173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83</v>
      </c>
      <c r="BK183" s="232">
        <f>ROUND(I183*H183,2)</f>
        <v>0</v>
      </c>
      <c r="BL183" s="18" t="s">
        <v>178</v>
      </c>
      <c r="BM183" s="231" t="s">
        <v>552</v>
      </c>
    </row>
    <row r="184" s="11" customFormat="1" ht="22.8" customHeight="1">
      <c r="A184" s="11"/>
      <c r="B184" s="206"/>
      <c r="C184" s="207"/>
      <c r="D184" s="208" t="s">
        <v>75</v>
      </c>
      <c r="E184" s="273" t="s">
        <v>3192</v>
      </c>
      <c r="F184" s="273" t="s">
        <v>3193</v>
      </c>
      <c r="G184" s="207"/>
      <c r="H184" s="207"/>
      <c r="I184" s="210"/>
      <c r="J184" s="274">
        <f>BK184</f>
        <v>0</v>
      </c>
      <c r="K184" s="207"/>
      <c r="L184" s="212"/>
      <c r="M184" s="213"/>
      <c r="N184" s="214"/>
      <c r="O184" s="214"/>
      <c r="P184" s="215">
        <f>SUM(P185:P194)</f>
        <v>0</v>
      </c>
      <c r="Q184" s="214"/>
      <c r="R184" s="215">
        <f>SUM(R185:R194)</f>
        <v>0</v>
      </c>
      <c r="S184" s="214"/>
      <c r="T184" s="216">
        <f>SUM(T185:T194)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217" t="s">
        <v>83</v>
      </c>
      <c r="AT184" s="218" t="s">
        <v>75</v>
      </c>
      <c r="AU184" s="218" t="s">
        <v>83</v>
      </c>
      <c r="AY184" s="217" t="s">
        <v>173</v>
      </c>
      <c r="BK184" s="219">
        <f>SUM(BK185:BK194)</f>
        <v>0</v>
      </c>
    </row>
    <row r="185" s="2" customFormat="1" ht="55.5" customHeight="1">
      <c r="A185" s="39"/>
      <c r="B185" s="40"/>
      <c r="C185" s="220" t="s">
        <v>455</v>
      </c>
      <c r="D185" s="220" t="s">
        <v>174</v>
      </c>
      <c r="E185" s="221" t="s">
        <v>2914</v>
      </c>
      <c r="F185" s="222" t="s">
        <v>3194</v>
      </c>
      <c r="G185" s="223" t="s">
        <v>282</v>
      </c>
      <c r="H185" s="224">
        <v>1</v>
      </c>
      <c r="I185" s="225"/>
      <c r="J185" s="226">
        <f>ROUND(I185*H185,2)</f>
        <v>0</v>
      </c>
      <c r="K185" s="222" t="s">
        <v>1</v>
      </c>
      <c r="L185" s="45"/>
      <c r="M185" s="227" t="s">
        <v>1</v>
      </c>
      <c r="N185" s="228" t="s">
        <v>41</v>
      </c>
      <c r="O185" s="92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1" t="s">
        <v>178</v>
      </c>
      <c r="AT185" s="231" t="s">
        <v>174</v>
      </c>
      <c r="AU185" s="231" t="s">
        <v>85</v>
      </c>
      <c r="AY185" s="18" t="s">
        <v>173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83</v>
      </c>
      <c r="BK185" s="232">
        <f>ROUND(I185*H185,2)</f>
        <v>0</v>
      </c>
      <c r="BL185" s="18" t="s">
        <v>178</v>
      </c>
      <c r="BM185" s="231" t="s">
        <v>555</v>
      </c>
    </row>
    <row r="186" s="2" customFormat="1" ht="16.5" customHeight="1">
      <c r="A186" s="39"/>
      <c r="B186" s="40"/>
      <c r="C186" s="220" t="s">
        <v>557</v>
      </c>
      <c r="D186" s="220" t="s">
        <v>174</v>
      </c>
      <c r="E186" s="221" t="s">
        <v>2916</v>
      </c>
      <c r="F186" s="222" t="s">
        <v>3195</v>
      </c>
      <c r="G186" s="223" t="s">
        <v>282</v>
      </c>
      <c r="H186" s="224">
        <v>1</v>
      </c>
      <c r="I186" s="225"/>
      <c r="J186" s="226">
        <f>ROUND(I186*H186,2)</f>
        <v>0</v>
      </c>
      <c r="K186" s="222" t="s">
        <v>1</v>
      </c>
      <c r="L186" s="45"/>
      <c r="M186" s="227" t="s">
        <v>1</v>
      </c>
      <c r="N186" s="228" t="s">
        <v>41</v>
      </c>
      <c r="O186" s="92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1" t="s">
        <v>178</v>
      </c>
      <c r="AT186" s="231" t="s">
        <v>174</v>
      </c>
      <c r="AU186" s="231" t="s">
        <v>85</v>
      </c>
      <c r="AY186" s="18" t="s">
        <v>173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83</v>
      </c>
      <c r="BK186" s="232">
        <f>ROUND(I186*H186,2)</f>
        <v>0</v>
      </c>
      <c r="BL186" s="18" t="s">
        <v>178</v>
      </c>
      <c r="BM186" s="231" t="s">
        <v>560</v>
      </c>
    </row>
    <row r="187" s="2" customFormat="1" ht="16.5" customHeight="1">
      <c r="A187" s="39"/>
      <c r="B187" s="40"/>
      <c r="C187" s="220" t="s">
        <v>463</v>
      </c>
      <c r="D187" s="220" t="s">
        <v>174</v>
      </c>
      <c r="E187" s="221" t="s">
        <v>2918</v>
      </c>
      <c r="F187" s="222" t="s">
        <v>3196</v>
      </c>
      <c r="G187" s="223" t="s">
        <v>282</v>
      </c>
      <c r="H187" s="224">
        <v>1</v>
      </c>
      <c r="I187" s="225"/>
      <c r="J187" s="226">
        <f>ROUND(I187*H187,2)</f>
        <v>0</v>
      </c>
      <c r="K187" s="222" t="s">
        <v>1</v>
      </c>
      <c r="L187" s="45"/>
      <c r="M187" s="227" t="s">
        <v>1</v>
      </c>
      <c r="N187" s="228" t="s">
        <v>41</v>
      </c>
      <c r="O187" s="92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178</v>
      </c>
      <c r="AT187" s="231" t="s">
        <v>174</v>
      </c>
      <c r="AU187" s="231" t="s">
        <v>85</v>
      </c>
      <c r="AY187" s="18" t="s">
        <v>173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83</v>
      </c>
      <c r="BK187" s="232">
        <f>ROUND(I187*H187,2)</f>
        <v>0</v>
      </c>
      <c r="BL187" s="18" t="s">
        <v>178</v>
      </c>
      <c r="BM187" s="231" t="s">
        <v>563</v>
      </c>
    </row>
    <row r="188" s="2" customFormat="1" ht="33" customHeight="1">
      <c r="A188" s="39"/>
      <c r="B188" s="40"/>
      <c r="C188" s="220" t="s">
        <v>566</v>
      </c>
      <c r="D188" s="220" t="s">
        <v>174</v>
      </c>
      <c r="E188" s="221" t="s">
        <v>3197</v>
      </c>
      <c r="F188" s="222" t="s">
        <v>3198</v>
      </c>
      <c r="G188" s="223" t="s">
        <v>353</v>
      </c>
      <c r="H188" s="224">
        <v>20</v>
      </c>
      <c r="I188" s="225"/>
      <c r="J188" s="226">
        <f>ROUND(I188*H188,2)</f>
        <v>0</v>
      </c>
      <c r="K188" s="222" t="s">
        <v>283</v>
      </c>
      <c r="L188" s="45"/>
      <c r="M188" s="227" t="s">
        <v>1</v>
      </c>
      <c r="N188" s="228" t="s">
        <v>41</v>
      </c>
      <c r="O188" s="92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1" t="s">
        <v>178</v>
      </c>
      <c r="AT188" s="231" t="s">
        <v>174</v>
      </c>
      <c r="AU188" s="231" t="s">
        <v>85</v>
      </c>
      <c r="AY188" s="18" t="s">
        <v>173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8" t="s">
        <v>83</v>
      </c>
      <c r="BK188" s="232">
        <f>ROUND(I188*H188,2)</f>
        <v>0</v>
      </c>
      <c r="BL188" s="18" t="s">
        <v>178</v>
      </c>
      <c r="BM188" s="231" t="s">
        <v>568</v>
      </c>
    </row>
    <row r="189" s="2" customFormat="1" ht="24.15" customHeight="1">
      <c r="A189" s="39"/>
      <c r="B189" s="40"/>
      <c r="C189" s="275" t="s">
        <v>467</v>
      </c>
      <c r="D189" s="275" t="s">
        <v>335</v>
      </c>
      <c r="E189" s="276" t="s">
        <v>3199</v>
      </c>
      <c r="F189" s="277" t="s">
        <v>3200</v>
      </c>
      <c r="G189" s="278" t="s">
        <v>353</v>
      </c>
      <c r="H189" s="279">
        <v>20.600000000000001</v>
      </c>
      <c r="I189" s="280"/>
      <c r="J189" s="281">
        <f>ROUND(I189*H189,2)</f>
        <v>0</v>
      </c>
      <c r="K189" s="277" t="s">
        <v>283</v>
      </c>
      <c r="L189" s="282"/>
      <c r="M189" s="283" t="s">
        <v>1</v>
      </c>
      <c r="N189" s="284" t="s">
        <v>41</v>
      </c>
      <c r="O189" s="92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1" t="s">
        <v>213</v>
      </c>
      <c r="AT189" s="231" t="s">
        <v>335</v>
      </c>
      <c r="AU189" s="231" t="s">
        <v>85</v>
      </c>
      <c r="AY189" s="18" t="s">
        <v>173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8" t="s">
        <v>83</v>
      </c>
      <c r="BK189" s="232">
        <f>ROUND(I189*H189,2)</f>
        <v>0</v>
      </c>
      <c r="BL189" s="18" t="s">
        <v>178</v>
      </c>
      <c r="BM189" s="231" t="s">
        <v>571</v>
      </c>
    </row>
    <row r="190" s="2" customFormat="1" ht="37.8" customHeight="1">
      <c r="A190" s="39"/>
      <c r="B190" s="40"/>
      <c r="C190" s="220" t="s">
        <v>572</v>
      </c>
      <c r="D190" s="220" t="s">
        <v>174</v>
      </c>
      <c r="E190" s="221" t="s">
        <v>3201</v>
      </c>
      <c r="F190" s="222" t="s">
        <v>3202</v>
      </c>
      <c r="G190" s="223" t="s">
        <v>470</v>
      </c>
      <c r="H190" s="224">
        <v>2</v>
      </c>
      <c r="I190" s="225"/>
      <c r="J190" s="226">
        <f>ROUND(I190*H190,2)</f>
        <v>0</v>
      </c>
      <c r="K190" s="222" t="s">
        <v>283</v>
      </c>
      <c r="L190" s="45"/>
      <c r="M190" s="227" t="s">
        <v>1</v>
      </c>
      <c r="N190" s="228" t="s">
        <v>41</v>
      </c>
      <c r="O190" s="92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1" t="s">
        <v>178</v>
      </c>
      <c r="AT190" s="231" t="s">
        <v>174</v>
      </c>
      <c r="AU190" s="231" t="s">
        <v>85</v>
      </c>
      <c r="AY190" s="18" t="s">
        <v>173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8" t="s">
        <v>83</v>
      </c>
      <c r="BK190" s="232">
        <f>ROUND(I190*H190,2)</f>
        <v>0</v>
      </c>
      <c r="BL190" s="18" t="s">
        <v>178</v>
      </c>
      <c r="BM190" s="231" t="s">
        <v>575</v>
      </c>
    </row>
    <row r="191" s="2" customFormat="1" ht="24.15" customHeight="1">
      <c r="A191" s="39"/>
      <c r="B191" s="40"/>
      <c r="C191" s="275" t="s">
        <v>471</v>
      </c>
      <c r="D191" s="275" t="s">
        <v>335</v>
      </c>
      <c r="E191" s="276" t="s">
        <v>3203</v>
      </c>
      <c r="F191" s="277" t="s">
        <v>3204</v>
      </c>
      <c r="G191" s="278" t="s">
        <v>470</v>
      </c>
      <c r="H191" s="279">
        <v>2</v>
      </c>
      <c r="I191" s="280"/>
      <c r="J191" s="281">
        <f>ROUND(I191*H191,2)</f>
        <v>0</v>
      </c>
      <c r="K191" s="277" t="s">
        <v>283</v>
      </c>
      <c r="L191" s="282"/>
      <c r="M191" s="283" t="s">
        <v>1</v>
      </c>
      <c r="N191" s="284" t="s">
        <v>41</v>
      </c>
      <c r="O191" s="92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1" t="s">
        <v>213</v>
      </c>
      <c r="AT191" s="231" t="s">
        <v>335</v>
      </c>
      <c r="AU191" s="231" t="s">
        <v>85</v>
      </c>
      <c r="AY191" s="18" t="s">
        <v>173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8" t="s">
        <v>83</v>
      </c>
      <c r="BK191" s="232">
        <f>ROUND(I191*H191,2)</f>
        <v>0</v>
      </c>
      <c r="BL191" s="18" t="s">
        <v>178</v>
      </c>
      <c r="BM191" s="231" t="s">
        <v>581</v>
      </c>
    </row>
    <row r="192" s="2" customFormat="1" ht="37.8" customHeight="1">
      <c r="A192" s="39"/>
      <c r="B192" s="40"/>
      <c r="C192" s="220" t="s">
        <v>586</v>
      </c>
      <c r="D192" s="220" t="s">
        <v>174</v>
      </c>
      <c r="E192" s="221" t="s">
        <v>3205</v>
      </c>
      <c r="F192" s="222" t="s">
        <v>3206</v>
      </c>
      <c r="G192" s="223" t="s">
        <v>470</v>
      </c>
      <c r="H192" s="224">
        <v>2</v>
      </c>
      <c r="I192" s="225"/>
      <c r="J192" s="226">
        <f>ROUND(I192*H192,2)</f>
        <v>0</v>
      </c>
      <c r="K192" s="222" t="s">
        <v>283</v>
      </c>
      <c r="L192" s="45"/>
      <c r="M192" s="227" t="s">
        <v>1</v>
      </c>
      <c r="N192" s="228" t="s">
        <v>41</v>
      </c>
      <c r="O192" s="92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1" t="s">
        <v>178</v>
      </c>
      <c r="AT192" s="231" t="s">
        <v>174</v>
      </c>
      <c r="AU192" s="231" t="s">
        <v>85</v>
      </c>
      <c r="AY192" s="18" t="s">
        <v>173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8" t="s">
        <v>83</v>
      </c>
      <c r="BK192" s="232">
        <f>ROUND(I192*H192,2)</f>
        <v>0</v>
      </c>
      <c r="BL192" s="18" t="s">
        <v>178</v>
      </c>
      <c r="BM192" s="231" t="s">
        <v>589</v>
      </c>
    </row>
    <row r="193" s="2" customFormat="1" ht="24.15" customHeight="1">
      <c r="A193" s="39"/>
      <c r="B193" s="40"/>
      <c r="C193" s="275" t="s">
        <v>475</v>
      </c>
      <c r="D193" s="275" t="s">
        <v>335</v>
      </c>
      <c r="E193" s="276" t="s">
        <v>3207</v>
      </c>
      <c r="F193" s="277" t="s">
        <v>3208</v>
      </c>
      <c r="G193" s="278" t="s">
        <v>470</v>
      </c>
      <c r="H193" s="279">
        <v>2</v>
      </c>
      <c r="I193" s="280"/>
      <c r="J193" s="281">
        <f>ROUND(I193*H193,2)</f>
        <v>0</v>
      </c>
      <c r="K193" s="277" t="s">
        <v>283</v>
      </c>
      <c r="L193" s="282"/>
      <c r="M193" s="283" t="s">
        <v>1</v>
      </c>
      <c r="N193" s="284" t="s">
        <v>41</v>
      </c>
      <c r="O193" s="92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213</v>
      </c>
      <c r="AT193" s="231" t="s">
        <v>335</v>
      </c>
      <c r="AU193" s="231" t="s">
        <v>85</v>
      </c>
      <c r="AY193" s="18" t="s">
        <v>173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83</v>
      </c>
      <c r="BK193" s="232">
        <f>ROUND(I193*H193,2)</f>
        <v>0</v>
      </c>
      <c r="BL193" s="18" t="s">
        <v>178</v>
      </c>
      <c r="BM193" s="231" t="s">
        <v>592</v>
      </c>
    </row>
    <row r="194" s="2" customFormat="1" ht="37.8" customHeight="1">
      <c r="A194" s="39"/>
      <c r="B194" s="40"/>
      <c r="C194" s="220" t="s">
        <v>593</v>
      </c>
      <c r="D194" s="220" t="s">
        <v>174</v>
      </c>
      <c r="E194" s="221" t="s">
        <v>2920</v>
      </c>
      <c r="F194" s="222" t="s">
        <v>3209</v>
      </c>
      <c r="G194" s="223" t="s">
        <v>282</v>
      </c>
      <c r="H194" s="224">
        <v>1</v>
      </c>
      <c r="I194" s="225"/>
      <c r="J194" s="226">
        <f>ROUND(I194*H194,2)</f>
        <v>0</v>
      </c>
      <c r="K194" s="222" t="s">
        <v>1</v>
      </c>
      <c r="L194" s="45"/>
      <c r="M194" s="227" t="s">
        <v>1</v>
      </c>
      <c r="N194" s="228" t="s">
        <v>41</v>
      </c>
      <c r="O194" s="92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1" t="s">
        <v>178</v>
      </c>
      <c r="AT194" s="231" t="s">
        <v>174</v>
      </c>
      <c r="AU194" s="231" t="s">
        <v>85</v>
      </c>
      <c r="AY194" s="18" t="s">
        <v>173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8" t="s">
        <v>83</v>
      </c>
      <c r="BK194" s="232">
        <f>ROUND(I194*H194,2)</f>
        <v>0</v>
      </c>
      <c r="BL194" s="18" t="s">
        <v>178</v>
      </c>
      <c r="BM194" s="231" t="s">
        <v>596</v>
      </c>
    </row>
    <row r="195" s="11" customFormat="1" ht="22.8" customHeight="1">
      <c r="A195" s="11"/>
      <c r="B195" s="206"/>
      <c r="C195" s="207"/>
      <c r="D195" s="208" t="s">
        <v>75</v>
      </c>
      <c r="E195" s="273" t="s">
        <v>3210</v>
      </c>
      <c r="F195" s="273" t="s">
        <v>3211</v>
      </c>
      <c r="G195" s="207"/>
      <c r="H195" s="207"/>
      <c r="I195" s="210"/>
      <c r="J195" s="274">
        <f>BK195</f>
        <v>0</v>
      </c>
      <c r="K195" s="207"/>
      <c r="L195" s="212"/>
      <c r="M195" s="213"/>
      <c r="N195" s="214"/>
      <c r="O195" s="214"/>
      <c r="P195" s="215">
        <f>SUM(P196:P205)</f>
        <v>0</v>
      </c>
      <c r="Q195" s="214"/>
      <c r="R195" s="215">
        <f>SUM(R196:R205)</f>
        <v>0</v>
      </c>
      <c r="S195" s="214"/>
      <c r="T195" s="216">
        <f>SUM(T196:T205)</f>
        <v>0</v>
      </c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R195" s="217" t="s">
        <v>83</v>
      </c>
      <c r="AT195" s="218" t="s">
        <v>75</v>
      </c>
      <c r="AU195" s="218" t="s">
        <v>83</v>
      </c>
      <c r="AY195" s="217" t="s">
        <v>173</v>
      </c>
      <c r="BK195" s="219">
        <f>SUM(BK196:BK205)</f>
        <v>0</v>
      </c>
    </row>
    <row r="196" s="2" customFormat="1" ht="49.05" customHeight="1">
      <c r="A196" s="39"/>
      <c r="B196" s="40"/>
      <c r="C196" s="220" t="s">
        <v>479</v>
      </c>
      <c r="D196" s="220" t="s">
        <v>174</v>
      </c>
      <c r="E196" s="221" t="s">
        <v>2922</v>
      </c>
      <c r="F196" s="222" t="s">
        <v>3212</v>
      </c>
      <c r="G196" s="223" t="s">
        <v>282</v>
      </c>
      <c r="H196" s="224">
        <v>1</v>
      </c>
      <c r="I196" s="225"/>
      <c r="J196" s="226">
        <f>ROUND(I196*H196,2)</f>
        <v>0</v>
      </c>
      <c r="K196" s="222" t="s">
        <v>1</v>
      </c>
      <c r="L196" s="45"/>
      <c r="M196" s="227" t="s">
        <v>1</v>
      </c>
      <c r="N196" s="228" t="s">
        <v>41</v>
      </c>
      <c r="O196" s="92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1" t="s">
        <v>178</v>
      </c>
      <c r="AT196" s="231" t="s">
        <v>174</v>
      </c>
      <c r="AU196" s="231" t="s">
        <v>85</v>
      </c>
      <c r="AY196" s="18" t="s">
        <v>173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8" t="s">
        <v>83</v>
      </c>
      <c r="BK196" s="232">
        <f>ROUND(I196*H196,2)</f>
        <v>0</v>
      </c>
      <c r="BL196" s="18" t="s">
        <v>178</v>
      </c>
      <c r="BM196" s="231" t="s">
        <v>602</v>
      </c>
    </row>
    <row r="197" s="2" customFormat="1" ht="16.5" customHeight="1">
      <c r="A197" s="39"/>
      <c r="B197" s="40"/>
      <c r="C197" s="220" t="s">
        <v>603</v>
      </c>
      <c r="D197" s="220" t="s">
        <v>174</v>
      </c>
      <c r="E197" s="221" t="s">
        <v>2883</v>
      </c>
      <c r="F197" s="222" t="s">
        <v>3196</v>
      </c>
      <c r="G197" s="223" t="s">
        <v>282</v>
      </c>
      <c r="H197" s="224">
        <v>1</v>
      </c>
      <c r="I197" s="225"/>
      <c r="J197" s="226">
        <f>ROUND(I197*H197,2)</f>
        <v>0</v>
      </c>
      <c r="K197" s="222" t="s">
        <v>1</v>
      </c>
      <c r="L197" s="45"/>
      <c r="M197" s="227" t="s">
        <v>1</v>
      </c>
      <c r="N197" s="228" t="s">
        <v>41</v>
      </c>
      <c r="O197" s="92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1" t="s">
        <v>178</v>
      </c>
      <c r="AT197" s="231" t="s">
        <v>174</v>
      </c>
      <c r="AU197" s="231" t="s">
        <v>85</v>
      </c>
      <c r="AY197" s="18" t="s">
        <v>173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83</v>
      </c>
      <c r="BK197" s="232">
        <f>ROUND(I197*H197,2)</f>
        <v>0</v>
      </c>
      <c r="BL197" s="18" t="s">
        <v>178</v>
      </c>
      <c r="BM197" s="231" t="s">
        <v>606</v>
      </c>
    </row>
    <row r="198" s="2" customFormat="1" ht="16.5" customHeight="1">
      <c r="A198" s="39"/>
      <c r="B198" s="40"/>
      <c r="C198" s="220" t="s">
        <v>484</v>
      </c>
      <c r="D198" s="220" t="s">
        <v>174</v>
      </c>
      <c r="E198" s="221" t="s">
        <v>2947</v>
      </c>
      <c r="F198" s="222" t="s">
        <v>3195</v>
      </c>
      <c r="G198" s="223" t="s">
        <v>282</v>
      </c>
      <c r="H198" s="224">
        <v>1</v>
      </c>
      <c r="I198" s="225"/>
      <c r="J198" s="226">
        <f>ROUND(I198*H198,2)</f>
        <v>0</v>
      </c>
      <c r="K198" s="222" t="s">
        <v>1</v>
      </c>
      <c r="L198" s="45"/>
      <c r="M198" s="227" t="s">
        <v>1</v>
      </c>
      <c r="N198" s="228" t="s">
        <v>41</v>
      </c>
      <c r="O198" s="92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1" t="s">
        <v>178</v>
      </c>
      <c r="AT198" s="231" t="s">
        <v>174</v>
      </c>
      <c r="AU198" s="231" t="s">
        <v>85</v>
      </c>
      <c r="AY198" s="18" t="s">
        <v>173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83</v>
      </c>
      <c r="BK198" s="232">
        <f>ROUND(I198*H198,2)</f>
        <v>0</v>
      </c>
      <c r="BL198" s="18" t="s">
        <v>178</v>
      </c>
      <c r="BM198" s="231" t="s">
        <v>609</v>
      </c>
    </row>
    <row r="199" s="2" customFormat="1" ht="24.15" customHeight="1">
      <c r="A199" s="39"/>
      <c r="B199" s="40"/>
      <c r="C199" s="220" t="s">
        <v>613</v>
      </c>
      <c r="D199" s="220" t="s">
        <v>174</v>
      </c>
      <c r="E199" s="221" t="s">
        <v>3213</v>
      </c>
      <c r="F199" s="222" t="s">
        <v>3214</v>
      </c>
      <c r="G199" s="223" t="s">
        <v>353</v>
      </c>
      <c r="H199" s="224">
        <v>11</v>
      </c>
      <c r="I199" s="225"/>
      <c r="J199" s="226">
        <f>ROUND(I199*H199,2)</f>
        <v>0</v>
      </c>
      <c r="K199" s="222" t="s">
        <v>283</v>
      </c>
      <c r="L199" s="45"/>
      <c r="M199" s="227" t="s">
        <v>1</v>
      </c>
      <c r="N199" s="228" t="s">
        <v>41</v>
      </c>
      <c r="O199" s="92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1" t="s">
        <v>178</v>
      </c>
      <c r="AT199" s="231" t="s">
        <v>174</v>
      </c>
      <c r="AU199" s="231" t="s">
        <v>85</v>
      </c>
      <c r="AY199" s="18" t="s">
        <v>173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8" t="s">
        <v>83</v>
      </c>
      <c r="BK199" s="232">
        <f>ROUND(I199*H199,2)</f>
        <v>0</v>
      </c>
      <c r="BL199" s="18" t="s">
        <v>178</v>
      </c>
      <c r="BM199" s="231" t="s">
        <v>616</v>
      </c>
    </row>
    <row r="200" s="2" customFormat="1" ht="24.15" customHeight="1">
      <c r="A200" s="39"/>
      <c r="B200" s="40"/>
      <c r="C200" s="275" t="s">
        <v>488</v>
      </c>
      <c r="D200" s="275" t="s">
        <v>335</v>
      </c>
      <c r="E200" s="276" t="s">
        <v>3215</v>
      </c>
      <c r="F200" s="277" t="s">
        <v>3216</v>
      </c>
      <c r="G200" s="278" t="s">
        <v>353</v>
      </c>
      <c r="H200" s="279">
        <v>11.33</v>
      </c>
      <c r="I200" s="280"/>
      <c r="J200" s="281">
        <f>ROUND(I200*H200,2)</f>
        <v>0</v>
      </c>
      <c r="K200" s="277" t="s">
        <v>283</v>
      </c>
      <c r="L200" s="282"/>
      <c r="M200" s="283" t="s">
        <v>1</v>
      </c>
      <c r="N200" s="284" t="s">
        <v>41</v>
      </c>
      <c r="O200" s="92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213</v>
      </c>
      <c r="AT200" s="231" t="s">
        <v>335</v>
      </c>
      <c r="AU200" s="231" t="s">
        <v>85</v>
      </c>
      <c r="AY200" s="18" t="s">
        <v>173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83</v>
      </c>
      <c r="BK200" s="232">
        <f>ROUND(I200*H200,2)</f>
        <v>0</v>
      </c>
      <c r="BL200" s="18" t="s">
        <v>178</v>
      </c>
      <c r="BM200" s="231" t="s">
        <v>619</v>
      </c>
    </row>
    <row r="201" s="2" customFormat="1" ht="37.8" customHeight="1">
      <c r="A201" s="39"/>
      <c r="B201" s="40"/>
      <c r="C201" s="220" t="s">
        <v>621</v>
      </c>
      <c r="D201" s="220" t="s">
        <v>174</v>
      </c>
      <c r="E201" s="221" t="s">
        <v>3217</v>
      </c>
      <c r="F201" s="222" t="s">
        <v>3218</v>
      </c>
      <c r="G201" s="223" t="s">
        <v>470</v>
      </c>
      <c r="H201" s="224">
        <v>2</v>
      </c>
      <c r="I201" s="225"/>
      <c r="J201" s="226">
        <f>ROUND(I201*H201,2)</f>
        <v>0</v>
      </c>
      <c r="K201" s="222" t="s">
        <v>283</v>
      </c>
      <c r="L201" s="45"/>
      <c r="M201" s="227" t="s">
        <v>1</v>
      </c>
      <c r="N201" s="228" t="s">
        <v>41</v>
      </c>
      <c r="O201" s="92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1" t="s">
        <v>178</v>
      </c>
      <c r="AT201" s="231" t="s">
        <v>174</v>
      </c>
      <c r="AU201" s="231" t="s">
        <v>85</v>
      </c>
      <c r="AY201" s="18" t="s">
        <v>173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8" t="s">
        <v>83</v>
      </c>
      <c r="BK201" s="232">
        <f>ROUND(I201*H201,2)</f>
        <v>0</v>
      </c>
      <c r="BL201" s="18" t="s">
        <v>178</v>
      </c>
      <c r="BM201" s="231" t="s">
        <v>624</v>
      </c>
    </row>
    <row r="202" s="2" customFormat="1" ht="24.15" customHeight="1">
      <c r="A202" s="39"/>
      <c r="B202" s="40"/>
      <c r="C202" s="275" t="s">
        <v>493</v>
      </c>
      <c r="D202" s="275" t="s">
        <v>335</v>
      </c>
      <c r="E202" s="276" t="s">
        <v>3219</v>
      </c>
      <c r="F202" s="277" t="s">
        <v>3220</v>
      </c>
      <c r="G202" s="278" t="s">
        <v>470</v>
      </c>
      <c r="H202" s="279">
        <v>2</v>
      </c>
      <c r="I202" s="280"/>
      <c r="J202" s="281">
        <f>ROUND(I202*H202,2)</f>
        <v>0</v>
      </c>
      <c r="K202" s="277" t="s">
        <v>283</v>
      </c>
      <c r="L202" s="282"/>
      <c r="M202" s="283" t="s">
        <v>1</v>
      </c>
      <c r="N202" s="284" t="s">
        <v>41</v>
      </c>
      <c r="O202" s="92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1" t="s">
        <v>213</v>
      </c>
      <c r="AT202" s="231" t="s">
        <v>335</v>
      </c>
      <c r="AU202" s="231" t="s">
        <v>85</v>
      </c>
      <c r="AY202" s="18" t="s">
        <v>173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8" t="s">
        <v>83</v>
      </c>
      <c r="BK202" s="232">
        <f>ROUND(I202*H202,2)</f>
        <v>0</v>
      </c>
      <c r="BL202" s="18" t="s">
        <v>178</v>
      </c>
      <c r="BM202" s="231" t="s">
        <v>628</v>
      </c>
    </row>
    <row r="203" s="2" customFormat="1" ht="37.8" customHeight="1">
      <c r="A203" s="39"/>
      <c r="B203" s="40"/>
      <c r="C203" s="220" t="s">
        <v>629</v>
      </c>
      <c r="D203" s="220" t="s">
        <v>174</v>
      </c>
      <c r="E203" s="221" t="s">
        <v>3221</v>
      </c>
      <c r="F203" s="222" t="s">
        <v>3222</v>
      </c>
      <c r="G203" s="223" t="s">
        <v>470</v>
      </c>
      <c r="H203" s="224">
        <v>2</v>
      </c>
      <c r="I203" s="225"/>
      <c r="J203" s="226">
        <f>ROUND(I203*H203,2)</f>
        <v>0</v>
      </c>
      <c r="K203" s="222" t="s">
        <v>283</v>
      </c>
      <c r="L203" s="45"/>
      <c r="M203" s="227" t="s">
        <v>1</v>
      </c>
      <c r="N203" s="228" t="s">
        <v>41</v>
      </c>
      <c r="O203" s="92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1" t="s">
        <v>178</v>
      </c>
      <c r="AT203" s="231" t="s">
        <v>174</v>
      </c>
      <c r="AU203" s="231" t="s">
        <v>85</v>
      </c>
      <c r="AY203" s="18" t="s">
        <v>173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8" t="s">
        <v>83</v>
      </c>
      <c r="BK203" s="232">
        <f>ROUND(I203*H203,2)</f>
        <v>0</v>
      </c>
      <c r="BL203" s="18" t="s">
        <v>178</v>
      </c>
      <c r="BM203" s="231" t="s">
        <v>632</v>
      </c>
    </row>
    <row r="204" s="2" customFormat="1" ht="24.15" customHeight="1">
      <c r="A204" s="39"/>
      <c r="B204" s="40"/>
      <c r="C204" s="275" t="s">
        <v>497</v>
      </c>
      <c r="D204" s="275" t="s">
        <v>335</v>
      </c>
      <c r="E204" s="276" t="s">
        <v>3223</v>
      </c>
      <c r="F204" s="277" t="s">
        <v>3224</v>
      </c>
      <c r="G204" s="278" t="s">
        <v>470</v>
      </c>
      <c r="H204" s="279">
        <v>2</v>
      </c>
      <c r="I204" s="280"/>
      <c r="J204" s="281">
        <f>ROUND(I204*H204,2)</f>
        <v>0</v>
      </c>
      <c r="K204" s="277" t="s">
        <v>283</v>
      </c>
      <c r="L204" s="282"/>
      <c r="M204" s="283" t="s">
        <v>1</v>
      </c>
      <c r="N204" s="284" t="s">
        <v>41</v>
      </c>
      <c r="O204" s="92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1" t="s">
        <v>213</v>
      </c>
      <c r="AT204" s="231" t="s">
        <v>335</v>
      </c>
      <c r="AU204" s="231" t="s">
        <v>85</v>
      </c>
      <c r="AY204" s="18" t="s">
        <v>173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83</v>
      </c>
      <c r="BK204" s="232">
        <f>ROUND(I204*H204,2)</f>
        <v>0</v>
      </c>
      <c r="BL204" s="18" t="s">
        <v>178</v>
      </c>
      <c r="BM204" s="231" t="s">
        <v>635</v>
      </c>
    </row>
    <row r="205" s="2" customFormat="1" ht="37.8" customHeight="1">
      <c r="A205" s="39"/>
      <c r="B205" s="40"/>
      <c r="C205" s="220" t="s">
        <v>636</v>
      </c>
      <c r="D205" s="220" t="s">
        <v>174</v>
      </c>
      <c r="E205" s="221" t="s">
        <v>2885</v>
      </c>
      <c r="F205" s="222" t="s">
        <v>3209</v>
      </c>
      <c r="G205" s="223" t="s">
        <v>282</v>
      </c>
      <c r="H205" s="224">
        <v>1</v>
      </c>
      <c r="I205" s="225"/>
      <c r="J205" s="226">
        <f>ROUND(I205*H205,2)</f>
        <v>0</v>
      </c>
      <c r="K205" s="222" t="s">
        <v>1</v>
      </c>
      <c r="L205" s="45"/>
      <c r="M205" s="227" t="s">
        <v>1</v>
      </c>
      <c r="N205" s="228" t="s">
        <v>41</v>
      </c>
      <c r="O205" s="92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1" t="s">
        <v>178</v>
      </c>
      <c r="AT205" s="231" t="s">
        <v>174</v>
      </c>
      <c r="AU205" s="231" t="s">
        <v>85</v>
      </c>
      <c r="AY205" s="18" t="s">
        <v>173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8" t="s">
        <v>83</v>
      </c>
      <c r="BK205" s="232">
        <f>ROUND(I205*H205,2)</f>
        <v>0</v>
      </c>
      <c r="BL205" s="18" t="s">
        <v>178</v>
      </c>
      <c r="BM205" s="231" t="s">
        <v>639</v>
      </c>
    </row>
    <row r="206" s="11" customFormat="1" ht="22.8" customHeight="1">
      <c r="A206" s="11"/>
      <c r="B206" s="206"/>
      <c r="C206" s="207"/>
      <c r="D206" s="208" t="s">
        <v>75</v>
      </c>
      <c r="E206" s="273" t="s">
        <v>2992</v>
      </c>
      <c r="F206" s="273" t="s">
        <v>3225</v>
      </c>
      <c r="G206" s="207"/>
      <c r="H206" s="207"/>
      <c r="I206" s="210"/>
      <c r="J206" s="274">
        <f>BK206</f>
        <v>0</v>
      </c>
      <c r="K206" s="207"/>
      <c r="L206" s="212"/>
      <c r="M206" s="213"/>
      <c r="N206" s="214"/>
      <c r="O206" s="214"/>
      <c r="P206" s="215">
        <f>SUM(P207:P216)</f>
        <v>0</v>
      </c>
      <c r="Q206" s="214"/>
      <c r="R206" s="215">
        <f>SUM(R207:R216)</f>
        <v>0</v>
      </c>
      <c r="S206" s="214"/>
      <c r="T206" s="216">
        <f>SUM(T207:T216)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217" t="s">
        <v>83</v>
      </c>
      <c r="AT206" s="218" t="s">
        <v>75</v>
      </c>
      <c r="AU206" s="218" t="s">
        <v>83</v>
      </c>
      <c r="AY206" s="217" t="s">
        <v>173</v>
      </c>
      <c r="BK206" s="219">
        <f>SUM(BK207:BK216)</f>
        <v>0</v>
      </c>
    </row>
    <row r="207" s="2" customFormat="1" ht="49.05" customHeight="1">
      <c r="A207" s="39"/>
      <c r="B207" s="40"/>
      <c r="C207" s="220" t="s">
        <v>502</v>
      </c>
      <c r="D207" s="220" t="s">
        <v>174</v>
      </c>
      <c r="E207" s="221" t="s">
        <v>2954</v>
      </c>
      <c r="F207" s="222" t="s">
        <v>3226</v>
      </c>
      <c r="G207" s="223" t="s">
        <v>282</v>
      </c>
      <c r="H207" s="224">
        <v>1</v>
      </c>
      <c r="I207" s="225"/>
      <c r="J207" s="226">
        <f>ROUND(I207*H207,2)</f>
        <v>0</v>
      </c>
      <c r="K207" s="222" t="s">
        <v>1</v>
      </c>
      <c r="L207" s="45"/>
      <c r="M207" s="227" t="s">
        <v>1</v>
      </c>
      <c r="N207" s="228" t="s">
        <v>41</v>
      </c>
      <c r="O207" s="92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1" t="s">
        <v>178</v>
      </c>
      <c r="AT207" s="231" t="s">
        <v>174</v>
      </c>
      <c r="AU207" s="231" t="s">
        <v>85</v>
      </c>
      <c r="AY207" s="18" t="s">
        <v>173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8" t="s">
        <v>83</v>
      </c>
      <c r="BK207" s="232">
        <f>ROUND(I207*H207,2)</f>
        <v>0</v>
      </c>
      <c r="BL207" s="18" t="s">
        <v>178</v>
      </c>
      <c r="BM207" s="231" t="s">
        <v>642</v>
      </c>
    </row>
    <row r="208" s="2" customFormat="1" ht="16.5" customHeight="1">
      <c r="A208" s="39"/>
      <c r="B208" s="40"/>
      <c r="C208" s="220" t="s">
        <v>645</v>
      </c>
      <c r="D208" s="220" t="s">
        <v>174</v>
      </c>
      <c r="E208" s="221" t="s">
        <v>2956</v>
      </c>
      <c r="F208" s="222" t="s">
        <v>3196</v>
      </c>
      <c r="G208" s="223" t="s">
        <v>282</v>
      </c>
      <c r="H208" s="224">
        <v>1</v>
      </c>
      <c r="I208" s="225"/>
      <c r="J208" s="226">
        <f>ROUND(I208*H208,2)</f>
        <v>0</v>
      </c>
      <c r="K208" s="222" t="s">
        <v>1</v>
      </c>
      <c r="L208" s="45"/>
      <c r="M208" s="227" t="s">
        <v>1</v>
      </c>
      <c r="N208" s="228" t="s">
        <v>41</v>
      </c>
      <c r="O208" s="92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178</v>
      </c>
      <c r="AT208" s="231" t="s">
        <v>174</v>
      </c>
      <c r="AU208" s="231" t="s">
        <v>85</v>
      </c>
      <c r="AY208" s="18" t="s">
        <v>173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83</v>
      </c>
      <c r="BK208" s="232">
        <f>ROUND(I208*H208,2)</f>
        <v>0</v>
      </c>
      <c r="BL208" s="18" t="s">
        <v>178</v>
      </c>
      <c r="BM208" s="231" t="s">
        <v>649</v>
      </c>
    </row>
    <row r="209" s="2" customFormat="1" ht="16.5" customHeight="1">
      <c r="A209" s="39"/>
      <c r="B209" s="40"/>
      <c r="C209" s="220" t="s">
        <v>509</v>
      </c>
      <c r="D209" s="220" t="s">
        <v>174</v>
      </c>
      <c r="E209" s="221" t="s">
        <v>3227</v>
      </c>
      <c r="F209" s="222" t="s">
        <v>3195</v>
      </c>
      <c r="G209" s="223" t="s">
        <v>282</v>
      </c>
      <c r="H209" s="224">
        <v>1</v>
      </c>
      <c r="I209" s="225"/>
      <c r="J209" s="226">
        <f>ROUND(I209*H209,2)</f>
        <v>0</v>
      </c>
      <c r="K209" s="222" t="s">
        <v>1</v>
      </c>
      <c r="L209" s="45"/>
      <c r="M209" s="227" t="s">
        <v>1</v>
      </c>
      <c r="N209" s="228" t="s">
        <v>41</v>
      </c>
      <c r="O209" s="92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1" t="s">
        <v>178</v>
      </c>
      <c r="AT209" s="231" t="s">
        <v>174</v>
      </c>
      <c r="AU209" s="231" t="s">
        <v>85</v>
      </c>
      <c r="AY209" s="18" t="s">
        <v>173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8" t="s">
        <v>83</v>
      </c>
      <c r="BK209" s="232">
        <f>ROUND(I209*H209,2)</f>
        <v>0</v>
      </c>
      <c r="BL209" s="18" t="s">
        <v>178</v>
      </c>
      <c r="BM209" s="231" t="s">
        <v>653</v>
      </c>
    </row>
    <row r="210" s="2" customFormat="1" ht="24.15" customHeight="1">
      <c r="A210" s="39"/>
      <c r="B210" s="40"/>
      <c r="C210" s="220" t="s">
        <v>655</v>
      </c>
      <c r="D210" s="220" t="s">
        <v>174</v>
      </c>
      <c r="E210" s="221" t="s">
        <v>3228</v>
      </c>
      <c r="F210" s="222" t="s">
        <v>3214</v>
      </c>
      <c r="G210" s="223" t="s">
        <v>353</v>
      </c>
      <c r="H210" s="224">
        <v>11</v>
      </c>
      <c r="I210" s="225"/>
      <c r="J210" s="226">
        <f>ROUND(I210*H210,2)</f>
        <v>0</v>
      </c>
      <c r="K210" s="222" t="s">
        <v>283</v>
      </c>
      <c r="L210" s="45"/>
      <c r="M210" s="227" t="s">
        <v>1</v>
      </c>
      <c r="N210" s="228" t="s">
        <v>41</v>
      </c>
      <c r="O210" s="92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1" t="s">
        <v>178</v>
      </c>
      <c r="AT210" s="231" t="s">
        <v>174</v>
      </c>
      <c r="AU210" s="231" t="s">
        <v>85</v>
      </c>
      <c r="AY210" s="18" t="s">
        <v>173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83</v>
      </c>
      <c r="BK210" s="232">
        <f>ROUND(I210*H210,2)</f>
        <v>0</v>
      </c>
      <c r="BL210" s="18" t="s">
        <v>178</v>
      </c>
      <c r="BM210" s="231" t="s">
        <v>658</v>
      </c>
    </row>
    <row r="211" s="2" customFormat="1" ht="24.15" customHeight="1">
      <c r="A211" s="39"/>
      <c r="B211" s="40"/>
      <c r="C211" s="275" t="s">
        <v>514</v>
      </c>
      <c r="D211" s="275" t="s">
        <v>335</v>
      </c>
      <c r="E211" s="276" t="s">
        <v>3215</v>
      </c>
      <c r="F211" s="277" t="s">
        <v>3216</v>
      </c>
      <c r="G211" s="278" t="s">
        <v>353</v>
      </c>
      <c r="H211" s="279">
        <v>11.33</v>
      </c>
      <c r="I211" s="280"/>
      <c r="J211" s="281">
        <f>ROUND(I211*H211,2)</f>
        <v>0</v>
      </c>
      <c r="K211" s="277" t="s">
        <v>283</v>
      </c>
      <c r="L211" s="282"/>
      <c r="M211" s="283" t="s">
        <v>1</v>
      </c>
      <c r="N211" s="284" t="s">
        <v>41</v>
      </c>
      <c r="O211" s="92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1" t="s">
        <v>213</v>
      </c>
      <c r="AT211" s="231" t="s">
        <v>335</v>
      </c>
      <c r="AU211" s="231" t="s">
        <v>85</v>
      </c>
      <c r="AY211" s="18" t="s">
        <v>173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8" t="s">
        <v>83</v>
      </c>
      <c r="BK211" s="232">
        <f>ROUND(I211*H211,2)</f>
        <v>0</v>
      </c>
      <c r="BL211" s="18" t="s">
        <v>178</v>
      </c>
      <c r="BM211" s="231" t="s">
        <v>662</v>
      </c>
    </row>
    <row r="212" s="2" customFormat="1" ht="37.8" customHeight="1">
      <c r="A212" s="39"/>
      <c r="B212" s="40"/>
      <c r="C212" s="220" t="s">
        <v>663</v>
      </c>
      <c r="D212" s="220" t="s">
        <v>174</v>
      </c>
      <c r="E212" s="221" t="s">
        <v>3229</v>
      </c>
      <c r="F212" s="222" t="s">
        <v>3218</v>
      </c>
      <c r="G212" s="223" t="s">
        <v>470</v>
      </c>
      <c r="H212" s="224">
        <v>2</v>
      </c>
      <c r="I212" s="225"/>
      <c r="J212" s="226">
        <f>ROUND(I212*H212,2)</f>
        <v>0</v>
      </c>
      <c r="K212" s="222" t="s">
        <v>283</v>
      </c>
      <c r="L212" s="45"/>
      <c r="M212" s="227" t="s">
        <v>1</v>
      </c>
      <c r="N212" s="228" t="s">
        <v>41</v>
      </c>
      <c r="O212" s="92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178</v>
      </c>
      <c r="AT212" s="231" t="s">
        <v>174</v>
      </c>
      <c r="AU212" s="231" t="s">
        <v>85</v>
      </c>
      <c r="AY212" s="18" t="s">
        <v>173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83</v>
      </c>
      <c r="BK212" s="232">
        <f>ROUND(I212*H212,2)</f>
        <v>0</v>
      </c>
      <c r="BL212" s="18" t="s">
        <v>178</v>
      </c>
      <c r="BM212" s="231" t="s">
        <v>666</v>
      </c>
    </row>
    <row r="213" s="2" customFormat="1" ht="24.15" customHeight="1">
      <c r="A213" s="39"/>
      <c r="B213" s="40"/>
      <c r="C213" s="275" t="s">
        <v>518</v>
      </c>
      <c r="D213" s="275" t="s">
        <v>335</v>
      </c>
      <c r="E213" s="276" t="s">
        <v>3230</v>
      </c>
      <c r="F213" s="277" t="s">
        <v>3220</v>
      </c>
      <c r="G213" s="278" t="s">
        <v>470</v>
      </c>
      <c r="H213" s="279">
        <v>2</v>
      </c>
      <c r="I213" s="280"/>
      <c r="J213" s="281">
        <f>ROUND(I213*H213,2)</f>
        <v>0</v>
      </c>
      <c r="K213" s="277" t="s">
        <v>283</v>
      </c>
      <c r="L213" s="282"/>
      <c r="M213" s="283" t="s">
        <v>1</v>
      </c>
      <c r="N213" s="284" t="s">
        <v>41</v>
      </c>
      <c r="O213" s="92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1" t="s">
        <v>213</v>
      </c>
      <c r="AT213" s="231" t="s">
        <v>335</v>
      </c>
      <c r="AU213" s="231" t="s">
        <v>85</v>
      </c>
      <c r="AY213" s="18" t="s">
        <v>173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8" t="s">
        <v>83</v>
      </c>
      <c r="BK213" s="232">
        <f>ROUND(I213*H213,2)</f>
        <v>0</v>
      </c>
      <c r="BL213" s="18" t="s">
        <v>178</v>
      </c>
      <c r="BM213" s="231" t="s">
        <v>670</v>
      </c>
    </row>
    <row r="214" s="2" customFormat="1" ht="37.8" customHeight="1">
      <c r="A214" s="39"/>
      <c r="B214" s="40"/>
      <c r="C214" s="220" t="s">
        <v>673</v>
      </c>
      <c r="D214" s="220" t="s">
        <v>174</v>
      </c>
      <c r="E214" s="221" t="s">
        <v>3231</v>
      </c>
      <c r="F214" s="222" t="s">
        <v>3222</v>
      </c>
      <c r="G214" s="223" t="s">
        <v>470</v>
      </c>
      <c r="H214" s="224">
        <v>2</v>
      </c>
      <c r="I214" s="225"/>
      <c r="J214" s="226">
        <f>ROUND(I214*H214,2)</f>
        <v>0</v>
      </c>
      <c r="K214" s="222" t="s">
        <v>283</v>
      </c>
      <c r="L214" s="45"/>
      <c r="M214" s="227" t="s">
        <v>1</v>
      </c>
      <c r="N214" s="228" t="s">
        <v>41</v>
      </c>
      <c r="O214" s="92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1" t="s">
        <v>178</v>
      </c>
      <c r="AT214" s="231" t="s">
        <v>174</v>
      </c>
      <c r="AU214" s="231" t="s">
        <v>85</v>
      </c>
      <c r="AY214" s="18" t="s">
        <v>173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83</v>
      </c>
      <c r="BK214" s="232">
        <f>ROUND(I214*H214,2)</f>
        <v>0</v>
      </c>
      <c r="BL214" s="18" t="s">
        <v>178</v>
      </c>
      <c r="BM214" s="231" t="s">
        <v>676</v>
      </c>
    </row>
    <row r="215" s="2" customFormat="1" ht="24.15" customHeight="1">
      <c r="A215" s="39"/>
      <c r="B215" s="40"/>
      <c r="C215" s="275" t="s">
        <v>522</v>
      </c>
      <c r="D215" s="275" t="s">
        <v>335</v>
      </c>
      <c r="E215" s="276" t="s">
        <v>3232</v>
      </c>
      <c r="F215" s="277" t="s">
        <v>3224</v>
      </c>
      <c r="G215" s="278" t="s">
        <v>470</v>
      </c>
      <c r="H215" s="279">
        <v>2</v>
      </c>
      <c r="I215" s="280"/>
      <c r="J215" s="281">
        <f>ROUND(I215*H215,2)</f>
        <v>0</v>
      </c>
      <c r="K215" s="277" t="s">
        <v>283</v>
      </c>
      <c r="L215" s="282"/>
      <c r="M215" s="283" t="s">
        <v>1</v>
      </c>
      <c r="N215" s="284" t="s">
        <v>41</v>
      </c>
      <c r="O215" s="92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1" t="s">
        <v>213</v>
      </c>
      <c r="AT215" s="231" t="s">
        <v>335</v>
      </c>
      <c r="AU215" s="231" t="s">
        <v>85</v>
      </c>
      <c r="AY215" s="18" t="s">
        <v>173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8" t="s">
        <v>83</v>
      </c>
      <c r="BK215" s="232">
        <f>ROUND(I215*H215,2)</f>
        <v>0</v>
      </c>
      <c r="BL215" s="18" t="s">
        <v>178</v>
      </c>
      <c r="BM215" s="231" t="s">
        <v>679</v>
      </c>
    </row>
    <row r="216" s="2" customFormat="1" ht="37.8" customHeight="1">
      <c r="A216" s="39"/>
      <c r="B216" s="40"/>
      <c r="C216" s="220" t="s">
        <v>680</v>
      </c>
      <c r="D216" s="220" t="s">
        <v>174</v>
      </c>
      <c r="E216" s="221" t="s">
        <v>3233</v>
      </c>
      <c r="F216" s="222" t="s">
        <v>3209</v>
      </c>
      <c r="G216" s="223" t="s">
        <v>282</v>
      </c>
      <c r="H216" s="224">
        <v>1</v>
      </c>
      <c r="I216" s="225"/>
      <c r="J216" s="226">
        <f>ROUND(I216*H216,2)</f>
        <v>0</v>
      </c>
      <c r="K216" s="222" t="s">
        <v>1</v>
      </c>
      <c r="L216" s="45"/>
      <c r="M216" s="227" t="s">
        <v>1</v>
      </c>
      <c r="N216" s="228" t="s">
        <v>41</v>
      </c>
      <c r="O216" s="92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1" t="s">
        <v>178</v>
      </c>
      <c r="AT216" s="231" t="s">
        <v>174</v>
      </c>
      <c r="AU216" s="231" t="s">
        <v>85</v>
      </c>
      <c r="AY216" s="18" t="s">
        <v>173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8" t="s">
        <v>83</v>
      </c>
      <c r="BK216" s="232">
        <f>ROUND(I216*H216,2)</f>
        <v>0</v>
      </c>
      <c r="BL216" s="18" t="s">
        <v>178</v>
      </c>
      <c r="BM216" s="231" t="s">
        <v>683</v>
      </c>
    </row>
    <row r="217" s="11" customFormat="1" ht="22.8" customHeight="1">
      <c r="A217" s="11"/>
      <c r="B217" s="206"/>
      <c r="C217" s="207"/>
      <c r="D217" s="208" t="s">
        <v>75</v>
      </c>
      <c r="E217" s="273" t="s">
        <v>3234</v>
      </c>
      <c r="F217" s="273" t="s">
        <v>3235</v>
      </c>
      <c r="G217" s="207"/>
      <c r="H217" s="207"/>
      <c r="I217" s="210"/>
      <c r="J217" s="274">
        <f>BK217</f>
        <v>0</v>
      </c>
      <c r="K217" s="207"/>
      <c r="L217" s="212"/>
      <c r="M217" s="213"/>
      <c r="N217" s="214"/>
      <c r="O217" s="214"/>
      <c r="P217" s="215">
        <f>SUM(P218:P227)</f>
        <v>0</v>
      </c>
      <c r="Q217" s="214"/>
      <c r="R217" s="215">
        <f>SUM(R218:R227)</f>
        <v>0</v>
      </c>
      <c r="S217" s="214"/>
      <c r="T217" s="216">
        <f>SUM(T218:T227)</f>
        <v>0</v>
      </c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R217" s="217" t="s">
        <v>83</v>
      </c>
      <c r="AT217" s="218" t="s">
        <v>75</v>
      </c>
      <c r="AU217" s="218" t="s">
        <v>83</v>
      </c>
      <c r="AY217" s="217" t="s">
        <v>173</v>
      </c>
      <c r="BK217" s="219">
        <f>SUM(BK218:BK227)</f>
        <v>0</v>
      </c>
    </row>
    <row r="218" s="2" customFormat="1" ht="49.05" customHeight="1">
      <c r="A218" s="39"/>
      <c r="B218" s="40"/>
      <c r="C218" s="220" t="s">
        <v>526</v>
      </c>
      <c r="D218" s="220" t="s">
        <v>174</v>
      </c>
      <c r="E218" s="221" t="s">
        <v>3236</v>
      </c>
      <c r="F218" s="222" t="s">
        <v>3212</v>
      </c>
      <c r="G218" s="223" t="s">
        <v>282</v>
      </c>
      <c r="H218" s="224">
        <v>1</v>
      </c>
      <c r="I218" s="225"/>
      <c r="J218" s="226">
        <f>ROUND(I218*H218,2)</f>
        <v>0</v>
      </c>
      <c r="K218" s="222" t="s">
        <v>1</v>
      </c>
      <c r="L218" s="45"/>
      <c r="M218" s="227" t="s">
        <v>1</v>
      </c>
      <c r="N218" s="228" t="s">
        <v>41</v>
      </c>
      <c r="O218" s="92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1" t="s">
        <v>178</v>
      </c>
      <c r="AT218" s="231" t="s">
        <v>174</v>
      </c>
      <c r="AU218" s="231" t="s">
        <v>85</v>
      </c>
      <c r="AY218" s="18" t="s">
        <v>173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8" t="s">
        <v>83</v>
      </c>
      <c r="BK218" s="232">
        <f>ROUND(I218*H218,2)</f>
        <v>0</v>
      </c>
      <c r="BL218" s="18" t="s">
        <v>178</v>
      </c>
      <c r="BM218" s="231" t="s">
        <v>686</v>
      </c>
    </row>
    <row r="219" s="2" customFormat="1" ht="16.5" customHeight="1">
      <c r="A219" s="39"/>
      <c r="B219" s="40"/>
      <c r="C219" s="220" t="s">
        <v>687</v>
      </c>
      <c r="D219" s="220" t="s">
        <v>174</v>
      </c>
      <c r="E219" s="221" t="s">
        <v>2956</v>
      </c>
      <c r="F219" s="222" t="s">
        <v>3196</v>
      </c>
      <c r="G219" s="223" t="s">
        <v>282</v>
      </c>
      <c r="H219" s="224">
        <v>1</v>
      </c>
      <c r="I219" s="225"/>
      <c r="J219" s="226">
        <f>ROUND(I219*H219,2)</f>
        <v>0</v>
      </c>
      <c r="K219" s="222" t="s">
        <v>1</v>
      </c>
      <c r="L219" s="45"/>
      <c r="M219" s="227" t="s">
        <v>1</v>
      </c>
      <c r="N219" s="228" t="s">
        <v>41</v>
      </c>
      <c r="O219" s="92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1" t="s">
        <v>178</v>
      </c>
      <c r="AT219" s="231" t="s">
        <v>174</v>
      </c>
      <c r="AU219" s="231" t="s">
        <v>85</v>
      </c>
      <c r="AY219" s="18" t="s">
        <v>173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8" t="s">
        <v>83</v>
      </c>
      <c r="BK219" s="232">
        <f>ROUND(I219*H219,2)</f>
        <v>0</v>
      </c>
      <c r="BL219" s="18" t="s">
        <v>178</v>
      </c>
      <c r="BM219" s="231" t="s">
        <v>690</v>
      </c>
    </row>
    <row r="220" s="2" customFormat="1" ht="16.5" customHeight="1">
      <c r="A220" s="39"/>
      <c r="B220" s="40"/>
      <c r="C220" s="220" t="s">
        <v>532</v>
      </c>
      <c r="D220" s="220" t="s">
        <v>174</v>
      </c>
      <c r="E220" s="221" t="s">
        <v>3227</v>
      </c>
      <c r="F220" s="222" t="s">
        <v>3195</v>
      </c>
      <c r="G220" s="223" t="s">
        <v>282</v>
      </c>
      <c r="H220" s="224">
        <v>1</v>
      </c>
      <c r="I220" s="225"/>
      <c r="J220" s="226">
        <f>ROUND(I220*H220,2)</f>
        <v>0</v>
      </c>
      <c r="K220" s="222" t="s">
        <v>1</v>
      </c>
      <c r="L220" s="45"/>
      <c r="M220" s="227" t="s">
        <v>1</v>
      </c>
      <c r="N220" s="228" t="s">
        <v>41</v>
      </c>
      <c r="O220" s="92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1" t="s">
        <v>178</v>
      </c>
      <c r="AT220" s="231" t="s">
        <v>174</v>
      </c>
      <c r="AU220" s="231" t="s">
        <v>85</v>
      </c>
      <c r="AY220" s="18" t="s">
        <v>173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8" t="s">
        <v>83</v>
      </c>
      <c r="BK220" s="232">
        <f>ROUND(I220*H220,2)</f>
        <v>0</v>
      </c>
      <c r="BL220" s="18" t="s">
        <v>178</v>
      </c>
      <c r="BM220" s="231" t="s">
        <v>693</v>
      </c>
    </row>
    <row r="221" s="2" customFormat="1" ht="24.15" customHeight="1">
      <c r="A221" s="39"/>
      <c r="B221" s="40"/>
      <c r="C221" s="220" t="s">
        <v>695</v>
      </c>
      <c r="D221" s="220" t="s">
        <v>174</v>
      </c>
      <c r="E221" s="221" t="s">
        <v>3237</v>
      </c>
      <c r="F221" s="222" t="s">
        <v>3214</v>
      </c>
      <c r="G221" s="223" t="s">
        <v>353</v>
      </c>
      <c r="H221" s="224">
        <v>17</v>
      </c>
      <c r="I221" s="225"/>
      <c r="J221" s="226">
        <f>ROUND(I221*H221,2)</f>
        <v>0</v>
      </c>
      <c r="K221" s="222" t="s">
        <v>283</v>
      </c>
      <c r="L221" s="45"/>
      <c r="M221" s="227" t="s">
        <v>1</v>
      </c>
      <c r="N221" s="228" t="s">
        <v>41</v>
      </c>
      <c r="O221" s="92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1" t="s">
        <v>178</v>
      </c>
      <c r="AT221" s="231" t="s">
        <v>174</v>
      </c>
      <c r="AU221" s="231" t="s">
        <v>85</v>
      </c>
      <c r="AY221" s="18" t="s">
        <v>173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8" t="s">
        <v>83</v>
      </c>
      <c r="BK221" s="232">
        <f>ROUND(I221*H221,2)</f>
        <v>0</v>
      </c>
      <c r="BL221" s="18" t="s">
        <v>178</v>
      </c>
      <c r="BM221" s="231" t="s">
        <v>698</v>
      </c>
    </row>
    <row r="222" s="2" customFormat="1" ht="24.15" customHeight="1">
      <c r="A222" s="39"/>
      <c r="B222" s="40"/>
      <c r="C222" s="275" t="s">
        <v>537</v>
      </c>
      <c r="D222" s="275" t="s">
        <v>335</v>
      </c>
      <c r="E222" s="276" t="s">
        <v>3215</v>
      </c>
      <c r="F222" s="277" t="s">
        <v>3216</v>
      </c>
      <c r="G222" s="278" t="s">
        <v>353</v>
      </c>
      <c r="H222" s="279">
        <v>11.33</v>
      </c>
      <c r="I222" s="280"/>
      <c r="J222" s="281">
        <f>ROUND(I222*H222,2)</f>
        <v>0</v>
      </c>
      <c r="K222" s="277" t="s">
        <v>283</v>
      </c>
      <c r="L222" s="282"/>
      <c r="M222" s="283" t="s">
        <v>1</v>
      </c>
      <c r="N222" s="284" t="s">
        <v>41</v>
      </c>
      <c r="O222" s="92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1" t="s">
        <v>213</v>
      </c>
      <c r="AT222" s="231" t="s">
        <v>335</v>
      </c>
      <c r="AU222" s="231" t="s">
        <v>85</v>
      </c>
      <c r="AY222" s="18" t="s">
        <v>173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8" t="s">
        <v>83</v>
      </c>
      <c r="BK222" s="232">
        <f>ROUND(I222*H222,2)</f>
        <v>0</v>
      </c>
      <c r="BL222" s="18" t="s">
        <v>178</v>
      </c>
      <c r="BM222" s="231" t="s">
        <v>702</v>
      </c>
    </row>
    <row r="223" s="2" customFormat="1" ht="37.8" customHeight="1">
      <c r="A223" s="39"/>
      <c r="B223" s="40"/>
      <c r="C223" s="220" t="s">
        <v>706</v>
      </c>
      <c r="D223" s="220" t="s">
        <v>174</v>
      </c>
      <c r="E223" s="221" t="s">
        <v>3238</v>
      </c>
      <c r="F223" s="222" t="s">
        <v>3218</v>
      </c>
      <c r="G223" s="223" t="s">
        <v>470</v>
      </c>
      <c r="H223" s="224">
        <v>2</v>
      </c>
      <c r="I223" s="225"/>
      <c r="J223" s="226">
        <f>ROUND(I223*H223,2)</f>
        <v>0</v>
      </c>
      <c r="K223" s="222" t="s">
        <v>283</v>
      </c>
      <c r="L223" s="45"/>
      <c r="M223" s="227" t="s">
        <v>1</v>
      </c>
      <c r="N223" s="228" t="s">
        <v>41</v>
      </c>
      <c r="O223" s="92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1" t="s">
        <v>178</v>
      </c>
      <c r="AT223" s="231" t="s">
        <v>174</v>
      </c>
      <c r="AU223" s="231" t="s">
        <v>85</v>
      </c>
      <c r="AY223" s="18" t="s">
        <v>173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8" t="s">
        <v>83</v>
      </c>
      <c r="BK223" s="232">
        <f>ROUND(I223*H223,2)</f>
        <v>0</v>
      </c>
      <c r="BL223" s="18" t="s">
        <v>178</v>
      </c>
      <c r="BM223" s="231" t="s">
        <v>709</v>
      </c>
    </row>
    <row r="224" s="2" customFormat="1" ht="24.15" customHeight="1">
      <c r="A224" s="39"/>
      <c r="B224" s="40"/>
      <c r="C224" s="275" t="s">
        <v>543</v>
      </c>
      <c r="D224" s="275" t="s">
        <v>335</v>
      </c>
      <c r="E224" s="276" t="s">
        <v>3239</v>
      </c>
      <c r="F224" s="277" t="s">
        <v>3220</v>
      </c>
      <c r="G224" s="278" t="s">
        <v>470</v>
      </c>
      <c r="H224" s="279">
        <v>2</v>
      </c>
      <c r="I224" s="280"/>
      <c r="J224" s="281">
        <f>ROUND(I224*H224,2)</f>
        <v>0</v>
      </c>
      <c r="K224" s="277" t="s">
        <v>283</v>
      </c>
      <c r="L224" s="282"/>
      <c r="M224" s="283" t="s">
        <v>1</v>
      </c>
      <c r="N224" s="284" t="s">
        <v>41</v>
      </c>
      <c r="O224" s="92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1" t="s">
        <v>213</v>
      </c>
      <c r="AT224" s="231" t="s">
        <v>335</v>
      </c>
      <c r="AU224" s="231" t="s">
        <v>85</v>
      </c>
      <c r="AY224" s="18" t="s">
        <v>173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83</v>
      </c>
      <c r="BK224" s="232">
        <f>ROUND(I224*H224,2)</f>
        <v>0</v>
      </c>
      <c r="BL224" s="18" t="s">
        <v>178</v>
      </c>
      <c r="BM224" s="231" t="s">
        <v>713</v>
      </c>
    </row>
    <row r="225" s="2" customFormat="1" ht="37.8" customHeight="1">
      <c r="A225" s="39"/>
      <c r="B225" s="40"/>
      <c r="C225" s="220" t="s">
        <v>714</v>
      </c>
      <c r="D225" s="220" t="s">
        <v>174</v>
      </c>
      <c r="E225" s="221" t="s">
        <v>3240</v>
      </c>
      <c r="F225" s="222" t="s">
        <v>3222</v>
      </c>
      <c r="G225" s="223" t="s">
        <v>470</v>
      </c>
      <c r="H225" s="224">
        <v>2</v>
      </c>
      <c r="I225" s="225"/>
      <c r="J225" s="226">
        <f>ROUND(I225*H225,2)</f>
        <v>0</v>
      </c>
      <c r="K225" s="222" t="s">
        <v>283</v>
      </c>
      <c r="L225" s="45"/>
      <c r="M225" s="227" t="s">
        <v>1</v>
      </c>
      <c r="N225" s="228" t="s">
        <v>41</v>
      </c>
      <c r="O225" s="92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1" t="s">
        <v>178</v>
      </c>
      <c r="AT225" s="231" t="s">
        <v>174</v>
      </c>
      <c r="AU225" s="231" t="s">
        <v>85</v>
      </c>
      <c r="AY225" s="18" t="s">
        <v>173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8" t="s">
        <v>83</v>
      </c>
      <c r="BK225" s="232">
        <f>ROUND(I225*H225,2)</f>
        <v>0</v>
      </c>
      <c r="BL225" s="18" t="s">
        <v>178</v>
      </c>
      <c r="BM225" s="231" t="s">
        <v>717</v>
      </c>
    </row>
    <row r="226" s="2" customFormat="1" ht="24.15" customHeight="1">
      <c r="A226" s="39"/>
      <c r="B226" s="40"/>
      <c r="C226" s="275" t="s">
        <v>548</v>
      </c>
      <c r="D226" s="275" t="s">
        <v>335</v>
      </c>
      <c r="E226" s="276" t="s">
        <v>3241</v>
      </c>
      <c r="F226" s="277" t="s">
        <v>3224</v>
      </c>
      <c r="G226" s="278" t="s">
        <v>470</v>
      </c>
      <c r="H226" s="279">
        <v>2</v>
      </c>
      <c r="I226" s="280"/>
      <c r="J226" s="281">
        <f>ROUND(I226*H226,2)</f>
        <v>0</v>
      </c>
      <c r="K226" s="277" t="s">
        <v>283</v>
      </c>
      <c r="L226" s="282"/>
      <c r="M226" s="283" t="s">
        <v>1</v>
      </c>
      <c r="N226" s="284" t="s">
        <v>41</v>
      </c>
      <c r="O226" s="92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1" t="s">
        <v>213</v>
      </c>
      <c r="AT226" s="231" t="s">
        <v>335</v>
      </c>
      <c r="AU226" s="231" t="s">
        <v>85</v>
      </c>
      <c r="AY226" s="18" t="s">
        <v>173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8" t="s">
        <v>83</v>
      </c>
      <c r="BK226" s="232">
        <f>ROUND(I226*H226,2)</f>
        <v>0</v>
      </c>
      <c r="BL226" s="18" t="s">
        <v>178</v>
      </c>
      <c r="BM226" s="231" t="s">
        <v>721</v>
      </c>
    </row>
    <row r="227" s="2" customFormat="1" ht="37.8" customHeight="1">
      <c r="A227" s="39"/>
      <c r="B227" s="40"/>
      <c r="C227" s="220" t="s">
        <v>723</v>
      </c>
      <c r="D227" s="220" t="s">
        <v>174</v>
      </c>
      <c r="E227" s="221" t="s">
        <v>3233</v>
      </c>
      <c r="F227" s="222" t="s">
        <v>3209</v>
      </c>
      <c r="G227" s="223" t="s">
        <v>282</v>
      </c>
      <c r="H227" s="224">
        <v>1</v>
      </c>
      <c r="I227" s="225"/>
      <c r="J227" s="226">
        <f>ROUND(I227*H227,2)</f>
        <v>0</v>
      </c>
      <c r="K227" s="222" t="s">
        <v>1</v>
      </c>
      <c r="L227" s="45"/>
      <c r="M227" s="227" t="s">
        <v>1</v>
      </c>
      <c r="N227" s="228" t="s">
        <v>41</v>
      </c>
      <c r="O227" s="92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1" t="s">
        <v>178</v>
      </c>
      <c r="AT227" s="231" t="s">
        <v>174</v>
      </c>
      <c r="AU227" s="231" t="s">
        <v>85</v>
      </c>
      <c r="AY227" s="18" t="s">
        <v>173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8" t="s">
        <v>83</v>
      </c>
      <c r="BK227" s="232">
        <f>ROUND(I227*H227,2)</f>
        <v>0</v>
      </c>
      <c r="BL227" s="18" t="s">
        <v>178</v>
      </c>
      <c r="BM227" s="231" t="s">
        <v>726</v>
      </c>
    </row>
    <row r="228" s="11" customFormat="1" ht="22.8" customHeight="1">
      <c r="A228" s="11"/>
      <c r="B228" s="206"/>
      <c r="C228" s="207"/>
      <c r="D228" s="208" t="s">
        <v>75</v>
      </c>
      <c r="E228" s="273" t="s">
        <v>3242</v>
      </c>
      <c r="F228" s="273" t="s">
        <v>3243</v>
      </c>
      <c r="G228" s="207"/>
      <c r="H228" s="207"/>
      <c r="I228" s="210"/>
      <c r="J228" s="274">
        <f>BK228</f>
        <v>0</v>
      </c>
      <c r="K228" s="207"/>
      <c r="L228" s="212"/>
      <c r="M228" s="213"/>
      <c r="N228" s="214"/>
      <c r="O228" s="214"/>
      <c r="P228" s="215">
        <f>P229</f>
        <v>0</v>
      </c>
      <c r="Q228" s="214"/>
      <c r="R228" s="215">
        <f>R229</f>
        <v>0</v>
      </c>
      <c r="S228" s="214"/>
      <c r="T228" s="216">
        <f>T229</f>
        <v>0</v>
      </c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R228" s="217" t="s">
        <v>83</v>
      </c>
      <c r="AT228" s="218" t="s">
        <v>75</v>
      </c>
      <c r="AU228" s="218" t="s">
        <v>83</v>
      </c>
      <c r="AY228" s="217" t="s">
        <v>173</v>
      </c>
      <c r="BK228" s="219">
        <f>BK229</f>
        <v>0</v>
      </c>
    </row>
    <row r="229" s="2" customFormat="1" ht="24.15" customHeight="1">
      <c r="A229" s="39"/>
      <c r="B229" s="40"/>
      <c r="C229" s="220" t="s">
        <v>552</v>
      </c>
      <c r="D229" s="220" t="s">
        <v>174</v>
      </c>
      <c r="E229" s="221" t="s">
        <v>3244</v>
      </c>
      <c r="F229" s="222" t="s">
        <v>3245</v>
      </c>
      <c r="G229" s="223" t="s">
        <v>282</v>
      </c>
      <c r="H229" s="224">
        <v>4</v>
      </c>
      <c r="I229" s="225"/>
      <c r="J229" s="226">
        <f>ROUND(I229*H229,2)</f>
        <v>0</v>
      </c>
      <c r="K229" s="222" t="s">
        <v>1</v>
      </c>
      <c r="L229" s="45"/>
      <c r="M229" s="227" t="s">
        <v>1</v>
      </c>
      <c r="N229" s="228" t="s">
        <v>41</v>
      </c>
      <c r="O229" s="92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1" t="s">
        <v>178</v>
      </c>
      <c r="AT229" s="231" t="s">
        <v>174</v>
      </c>
      <c r="AU229" s="231" t="s">
        <v>85</v>
      </c>
      <c r="AY229" s="18" t="s">
        <v>173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8" t="s">
        <v>83</v>
      </c>
      <c r="BK229" s="232">
        <f>ROUND(I229*H229,2)</f>
        <v>0</v>
      </c>
      <c r="BL229" s="18" t="s">
        <v>178</v>
      </c>
      <c r="BM229" s="231" t="s">
        <v>729</v>
      </c>
    </row>
    <row r="230" s="11" customFormat="1" ht="22.8" customHeight="1">
      <c r="A230" s="11"/>
      <c r="B230" s="206"/>
      <c r="C230" s="207"/>
      <c r="D230" s="208" t="s">
        <v>75</v>
      </c>
      <c r="E230" s="273" t="s">
        <v>3246</v>
      </c>
      <c r="F230" s="273" t="s">
        <v>3247</v>
      </c>
      <c r="G230" s="207"/>
      <c r="H230" s="207"/>
      <c r="I230" s="210"/>
      <c r="J230" s="274">
        <f>BK230</f>
        <v>0</v>
      </c>
      <c r="K230" s="207"/>
      <c r="L230" s="212"/>
      <c r="M230" s="213"/>
      <c r="N230" s="214"/>
      <c r="O230" s="214"/>
      <c r="P230" s="215">
        <f>SUM(P231:P238)</f>
        <v>0</v>
      </c>
      <c r="Q230" s="214"/>
      <c r="R230" s="215">
        <f>SUM(R231:R238)</f>
        <v>0</v>
      </c>
      <c r="S230" s="214"/>
      <c r="T230" s="216">
        <f>SUM(T231:T238)</f>
        <v>0</v>
      </c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R230" s="217" t="s">
        <v>83</v>
      </c>
      <c r="AT230" s="218" t="s">
        <v>75</v>
      </c>
      <c r="AU230" s="218" t="s">
        <v>83</v>
      </c>
      <c r="AY230" s="217" t="s">
        <v>173</v>
      </c>
      <c r="BK230" s="219">
        <f>SUM(BK231:BK238)</f>
        <v>0</v>
      </c>
    </row>
    <row r="231" s="2" customFormat="1" ht="16.5" customHeight="1">
      <c r="A231" s="39"/>
      <c r="B231" s="40"/>
      <c r="C231" s="220" t="s">
        <v>732</v>
      </c>
      <c r="D231" s="220" t="s">
        <v>174</v>
      </c>
      <c r="E231" s="221" t="s">
        <v>3248</v>
      </c>
      <c r="F231" s="222" t="s">
        <v>3249</v>
      </c>
      <c r="G231" s="223" t="s">
        <v>282</v>
      </c>
      <c r="H231" s="224">
        <v>1</v>
      </c>
      <c r="I231" s="225"/>
      <c r="J231" s="226">
        <f>ROUND(I231*H231,2)</f>
        <v>0</v>
      </c>
      <c r="K231" s="222" t="s">
        <v>1</v>
      </c>
      <c r="L231" s="45"/>
      <c r="M231" s="227" t="s">
        <v>1</v>
      </c>
      <c r="N231" s="228" t="s">
        <v>41</v>
      </c>
      <c r="O231" s="92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1" t="s">
        <v>178</v>
      </c>
      <c r="AT231" s="231" t="s">
        <v>174</v>
      </c>
      <c r="AU231" s="231" t="s">
        <v>85</v>
      </c>
      <c r="AY231" s="18" t="s">
        <v>173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8" t="s">
        <v>83</v>
      </c>
      <c r="BK231" s="232">
        <f>ROUND(I231*H231,2)</f>
        <v>0</v>
      </c>
      <c r="BL231" s="18" t="s">
        <v>178</v>
      </c>
      <c r="BM231" s="231" t="s">
        <v>735</v>
      </c>
    </row>
    <row r="232" s="2" customFormat="1" ht="16.5" customHeight="1">
      <c r="A232" s="39"/>
      <c r="B232" s="40"/>
      <c r="C232" s="220" t="s">
        <v>555</v>
      </c>
      <c r="D232" s="220" t="s">
        <v>174</v>
      </c>
      <c r="E232" s="221" t="s">
        <v>3250</v>
      </c>
      <c r="F232" s="222" t="s">
        <v>3251</v>
      </c>
      <c r="G232" s="223" t="s">
        <v>282</v>
      </c>
      <c r="H232" s="224">
        <v>1</v>
      </c>
      <c r="I232" s="225"/>
      <c r="J232" s="226">
        <f>ROUND(I232*H232,2)</f>
        <v>0</v>
      </c>
      <c r="K232" s="222" t="s">
        <v>1</v>
      </c>
      <c r="L232" s="45"/>
      <c r="M232" s="227" t="s">
        <v>1</v>
      </c>
      <c r="N232" s="228" t="s">
        <v>41</v>
      </c>
      <c r="O232" s="92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1" t="s">
        <v>178</v>
      </c>
      <c r="AT232" s="231" t="s">
        <v>174</v>
      </c>
      <c r="AU232" s="231" t="s">
        <v>85</v>
      </c>
      <c r="AY232" s="18" t="s">
        <v>173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8" t="s">
        <v>83</v>
      </c>
      <c r="BK232" s="232">
        <f>ROUND(I232*H232,2)</f>
        <v>0</v>
      </c>
      <c r="BL232" s="18" t="s">
        <v>178</v>
      </c>
      <c r="BM232" s="231" t="s">
        <v>739</v>
      </c>
    </row>
    <row r="233" s="2" customFormat="1" ht="16.5" customHeight="1">
      <c r="A233" s="39"/>
      <c r="B233" s="40"/>
      <c r="C233" s="220" t="s">
        <v>741</v>
      </c>
      <c r="D233" s="220" t="s">
        <v>174</v>
      </c>
      <c r="E233" s="221" t="s">
        <v>3252</v>
      </c>
      <c r="F233" s="222" t="s">
        <v>3253</v>
      </c>
      <c r="G233" s="223" t="s">
        <v>282</v>
      </c>
      <c r="H233" s="224">
        <v>1</v>
      </c>
      <c r="I233" s="225"/>
      <c r="J233" s="226">
        <f>ROUND(I233*H233,2)</f>
        <v>0</v>
      </c>
      <c r="K233" s="222" t="s">
        <v>1</v>
      </c>
      <c r="L233" s="45"/>
      <c r="M233" s="227" t="s">
        <v>1</v>
      </c>
      <c r="N233" s="228" t="s">
        <v>41</v>
      </c>
      <c r="O233" s="92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1" t="s">
        <v>178</v>
      </c>
      <c r="AT233" s="231" t="s">
        <v>174</v>
      </c>
      <c r="AU233" s="231" t="s">
        <v>85</v>
      </c>
      <c r="AY233" s="18" t="s">
        <v>173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83</v>
      </c>
      <c r="BK233" s="232">
        <f>ROUND(I233*H233,2)</f>
        <v>0</v>
      </c>
      <c r="BL233" s="18" t="s">
        <v>178</v>
      </c>
      <c r="BM233" s="231" t="s">
        <v>744</v>
      </c>
    </row>
    <row r="234" s="2" customFormat="1" ht="16.5" customHeight="1">
      <c r="A234" s="39"/>
      <c r="B234" s="40"/>
      <c r="C234" s="220" t="s">
        <v>560</v>
      </c>
      <c r="D234" s="220" t="s">
        <v>174</v>
      </c>
      <c r="E234" s="221" t="s">
        <v>3254</v>
      </c>
      <c r="F234" s="222" t="s">
        <v>3255</v>
      </c>
      <c r="G234" s="223" t="s">
        <v>282</v>
      </c>
      <c r="H234" s="224">
        <v>1</v>
      </c>
      <c r="I234" s="225"/>
      <c r="J234" s="226">
        <f>ROUND(I234*H234,2)</f>
        <v>0</v>
      </c>
      <c r="K234" s="222" t="s">
        <v>1</v>
      </c>
      <c r="L234" s="45"/>
      <c r="M234" s="227" t="s">
        <v>1</v>
      </c>
      <c r="N234" s="228" t="s">
        <v>41</v>
      </c>
      <c r="O234" s="92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1" t="s">
        <v>178</v>
      </c>
      <c r="AT234" s="231" t="s">
        <v>174</v>
      </c>
      <c r="AU234" s="231" t="s">
        <v>85</v>
      </c>
      <c r="AY234" s="18" t="s">
        <v>173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8" t="s">
        <v>83</v>
      </c>
      <c r="BK234" s="232">
        <f>ROUND(I234*H234,2)</f>
        <v>0</v>
      </c>
      <c r="BL234" s="18" t="s">
        <v>178</v>
      </c>
      <c r="BM234" s="231" t="s">
        <v>747</v>
      </c>
    </row>
    <row r="235" s="2" customFormat="1" ht="16.5" customHeight="1">
      <c r="A235" s="39"/>
      <c r="B235" s="40"/>
      <c r="C235" s="220" t="s">
        <v>749</v>
      </c>
      <c r="D235" s="220" t="s">
        <v>174</v>
      </c>
      <c r="E235" s="221" t="s">
        <v>3256</v>
      </c>
      <c r="F235" s="222" t="s">
        <v>3257</v>
      </c>
      <c r="G235" s="223" t="s">
        <v>282</v>
      </c>
      <c r="H235" s="224">
        <v>1</v>
      </c>
      <c r="I235" s="225"/>
      <c r="J235" s="226">
        <f>ROUND(I235*H235,2)</f>
        <v>0</v>
      </c>
      <c r="K235" s="222" t="s">
        <v>1</v>
      </c>
      <c r="L235" s="45"/>
      <c r="M235" s="227" t="s">
        <v>1</v>
      </c>
      <c r="N235" s="228" t="s">
        <v>41</v>
      </c>
      <c r="O235" s="92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1" t="s">
        <v>178</v>
      </c>
      <c r="AT235" s="231" t="s">
        <v>174</v>
      </c>
      <c r="AU235" s="231" t="s">
        <v>85</v>
      </c>
      <c r="AY235" s="18" t="s">
        <v>173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8" t="s">
        <v>83</v>
      </c>
      <c r="BK235" s="232">
        <f>ROUND(I235*H235,2)</f>
        <v>0</v>
      </c>
      <c r="BL235" s="18" t="s">
        <v>178</v>
      </c>
      <c r="BM235" s="231" t="s">
        <v>752</v>
      </c>
    </row>
    <row r="236" s="2" customFormat="1" ht="24.15" customHeight="1">
      <c r="A236" s="39"/>
      <c r="B236" s="40"/>
      <c r="C236" s="220" t="s">
        <v>563</v>
      </c>
      <c r="D236" s="220" t="s">
        <v>174</v>
      </c>
      <c r="E236" s="221" t="s">
        <v>3258</v>
      </c>
      <c r="F236" s="222" t="s">
        <v>3259</v>
      </c>
      <c r="G236" s="223" t="s">
        <v>282</v>
      </c>
      <c r="H236" s="224">
        <v>1</v>
      </c>
      <c r="I236" s="225"/>
      <c r="J236" s="226">
        <f>ROUND(I236*H236,2)</f>
        <v>0</v>
      </c>
      <c r="K236" s="222" t="s">
        <v>1</v>
      </c>
      <c r="L236" s="45"/>
      <c r="M236" s="227" t="s">
        <v>1</v>
      </c>
      <c r="N236" s="228" t="s">
        <v>41</v>
      </c>
      <c r="O236" s="92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1" t="s">
        <v>178</v>
      </c>
      <c r="AT236" s="231" t="s">
        <v>174</v>
      </c>
      <c r="AU236" s="231" t="s">
        <v>85</v>
      </c>
      <c r="AY236" s="18" t="s">
        <v>173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8" t="s">
        <v>83</v>
      </c>
      <c r="BK236" s="232">
        <f>ROUND(I236*H236,2)</f>
        <v>0</v>
      </c>
      <c r="BL236" s="18" t="s">
        <v>178</v>
      </c>
      <c r="BM236" s="231" t="s">
        <v>755</v>
      </c>
    </row>
    <row r="237" s="2" customFormat="1" ht="16.5" customHeight="1">
      <c r="A237" s="39"/>
      <c r="B237" s="40"/>
      <c r="C237" s="220" t="s">
        <v>757</v>
      </c>
      <c r="D237" s="220" t="s">
        <v>174</v>
      </c>
      <c r="E237" s="221" t="s">
        <v>3260</v>
      </c>
      <c r="F237" s="222" t="s">
        <v>3261</v>
      </c>
      <c r="G237" s="223" t="s">
        <v>282</v>
      </c>
      <c r="H237" s="224">
        <v>1</v>
      </c>
      <c r="I237" s="225"/>
      <c r="J237" s="226">
        <f>ROUND(I237*H237,2)</f>
        <v>0</v>
      </c>
      <c r="K237" s="222" t="s">
        <v>1</v>
      </c>
      <c r="L237" s="45"/>
      <c r="M237" s="227" t="s">
        <v>1</v>
      </c>
      <c r="N237" s="228" t="s">
        <v>41</v>
      </c>
      <c r="O237" s="92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1" t="s">
        <v>178</v>
      </c>
      <c r="AT237" s="231" t="s">
        <v>174</v>
      </c>
      <c r="AU237" s="231" t="s">
        <v>85</v>
      </c>
      <c r="AY237" s="18" t="s">
        <v>173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8" t="s">
        <v>83</v>
      </c>
      <c r="BK237" s="232">
        <f>ROUND(I237*H237,2)</f>
        <v>0</v>
      </c>
      <c r="BL237" s="18" t="s">
        <v>178</v>
      </c>
      <c r="BM237" s="231" t="s">
        <v>760</v>
      </c>
    </row>
    <row r="238" s="2" customFormat="1" ht="16.5" customHeight="1">
      <c r="A238" s="39"/>
      <c r="B238" s="40"/>
      <c r="C238" s="220" t="s">
        <v>568</v>
      </c>
      <c r="D238" s="220" t="s">
        <v>174</v>
      </c>
      <c r="E238" s="221" t="s">
        <v>3262</v>
      </c>
      <c r="F238" s="222" t="s">
        <v>3263</v>
      </c>
      <c r="G238" s="223" t="s">
        <v>282</v>
      </c>
      <c r="H238" s="224">
        <v>1</v>
      </c>
      <c r="I238" s="225"/>
      <c r="J238" s="226">
        <f>ROUND(I238*H238,2)</f>
        <v>0</v>
      </c>
      <c r="K238" s="222" t="s">
        <v>1</v>
      </c>
      <c r="L238" s="45"/>
      <c r="M238" s="263" t="s">
        <v>1</v>
      </c>
      <c r="N238" s="264" t="s">
        <v>41</v>
      </c>
      <c r="O238" s="265"/>
      <c r="P238" s="266">
        <f>O238*H238</f>
        <v>0</v>
      </c>
      <c r="Q238" s="266">
        <v>0</v>
      </c>
      <c r="R238" s="266">
        <f>Q238*H238</f>
        <v>0</v>
      </c>
      <c r="S238" s="266">
        <v>0</v>
      </c>
      <c r="T238" s="26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1" t="s">
        <v>178</v>
      </c>
      <c r="AT238" s="231" t="s">
        <v>174</v>
      </c>
      <c r="AU238" s="231" t="s">
        <v>85</v>
      </c>
      <c r="AY238" s="18" t="s">
        <v>173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8" t="s">
        <v>83</v>
      </c>
      <c r="BK238" s="232">
        <f>ROUND(I238*H238,2)</f>
        <v>0</v>
      </c>
      <c r="BL238" s="18" t="s">
        <v>178</v>
      </c>
      <c r="BM238" s="231" t="s">
        <v>763</v>
      </c>
    </row>
    <row r="239" s="2" customFormat="1" ht="6.96" customHeight="1">
      <c r="A239" s="39"/>
      <c r="B239" s="67"/>
      <c r="C239" s="68"/>
      <c r="D239" s="68"/>
      <c r="E239" s="68"/>
      <c r="F239" s="68"/>
      <c r="G239" s="68"/>
      <c r="H239" s="68"/>
      <c r="I239" s="68"/>
      <c r="J239" s="68"/>
      <c r="K239" s="68"/>
      <c r="L239" s="45"/>
      <c r="M239" s="39"/>
      <c r="O239" s="39"/>
      <c r="P239" s="39"/>
      <c r="Q239" s="39"/>
      <c r="R239" s="39"/>
      <c r="S239" s="39"/>
      <c r="T239" s="39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</row>
  </sheetData>
  <sheetProtection sheet="1" autoFilter="0" formatColumns="0" formatRows="0" objects="1" scenarios="1" spinCount="100000" saltValue="yTlC2TqaKyF6n7GJhLdyKBXQsGalyUJOz0o/lSuNBv5cll+GlPw1WMkmSckHyZ9o9Uxxw1JlUm7L8ID5UntI9w==" hashValue="IfrLC8wK5TodMZfsXNSAsYQXei6xSlRIQue2gWV9UaQI5T38q3AB8EQTxuS3LmtJiOs2WHJlxrqt1k8nachAaQ==" algorithmName="SHA-512" password="CC35"/>
  <autoFilter ref="C130:K23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146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Rekonstrukce VB ŽST Senice na Hané</v>
      </c>
      <c r="F7" s="151"/>
      <c r="G7" s="151"/>
      <c r="H7" s="151"/>
      <c r="L7" s="21"/>
    </row>
    <row r="8" s="1" customFormat="1" ht="12" customHeight="1">
      <c r="B8" s="21"/>
      <c r="D8" s="151" t="s">
        <v>147</v>
      </c>
      <c r="L8" s="21"/>
    </row>
    <row r="9" s="2" customFormat="1" ht="16.5" customHeight="1">
      <c r="A9" s="39"/>
      <c r="B9" s="45"/>
      <c r="C9" s="39"/>
      <c r="D9" s="39"/>
      <c r="E9" s="152" t="s">
        <v>374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149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3264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16. 5. 2023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83.25" customHeight="1">
      <c r="A29" s="155"/>
      <c r="B29" s="156"/>
      <c r="C29" s="155"/>
      <c r="D29" s="155"/>
      <c r="E29" s="157" t="s">
        <v>151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ROUND(J128,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ROUND((SUM(BE128:BE179)),  2)</f>
        <v>0</v>
      </c>
      <c r="G35" s="39"/>
      <c r="H35" s="39"/>
      <c r="I35" s="165">
        <v>0.20999999999999999</v>
      </c>
      <c r="J35" s="164">
        <f>ROUND(((SUM(BE128:BE179))*I35),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ROUND((SUM(BF128:BF179)),  2)</f>
        <v>0</v>
      </c>
      <c r="G36" s="39"/>
      <c r="H36" s="39"/>
      <c r="I36" s="165">
        <v>0.14999999999999999</v>
      </c>
      <c r="J36" s="164">
        <f>ROUND(((SUM(BF128:BF179))*I36),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ROUND((SUM(BG128:BG179)),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ROUND((SUM(BH128:BH179)),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ROUND((SUM(BI128:BI179)),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Rekonstrukce VB ŽST Senice na Hané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147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374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149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86-77-01 - D.2.2.4 - Orientační systém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16. 5. 2023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 státní organizace</v>
      </c>
      <c r="G93" s="41"/>
      <c r="H93" s="41"/>
      <c r="I93" s="33" t="s">
        <v>30</v>
      </c>
      <c r="J93" s="37" t="str">
        <f>E23</f>
        <v>SAGASTA s. r. 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153</v>
      </c>
      <c r="D96" s="186"/>
      <c r="E96" s="186"/>
      <c r="F96" s="186"/>
      <c r="G96" s="186"/>
      <c r="H96" s="186"/>
      <c r="I96" s="186"/>
      <c r="J96" s="187" t="s">
        <v>154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155</v>
      </c>
      <c r="D98" s="41"/>
      <c r="E98" s="41"/>
      <c r="F98" s="41"/>
      <c r="G98" s="41"/>
      <c r="H98" s="41"/>
      <c r="I98" s="41"/>
      <c r="J98" s="111">
        <f>J128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156</v>
      </c>
    </row>
    <row r="99" s="9" customFormat="1" ht="24.96" customHeight="1">
      <c r="A99" s="9"/>
      <c r="B99" s="189"/>
      <c r="C99" s="190"/>
      <c r="D99" s="191" t="s">
        <v>294</v>
      </c>
      <c r="E99" s="192"/>
      <c r="F99" s="192"/>
      <c r="G99" s="192"/>
      <c r="H99" s="192"/>
      <c r="I99" s="192"/>
      <c r="J99" s="193">
        <f>J129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68"/>
      <c r="C100" s="134"/>
      <c r="D100" s="269" t="s">
        <v>297</v>
      </c>
      <c r="E100" s="270"/>
      <c r="F100" s="270"/>
      <c r="G100" s="270"/>
      <c r="H100" s="270"/>
      <c r="I100" s="270"/>
      <c r="J100" s="271">
        <f>J130</f>
        <v>0</v>
      </c>
      <c r="K100" s="134"/>
      <c r="L100" s="272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68"/>
      <c r="C101" s="134"/>
      <c r="D101" s="269" t="s">
        <v>298</v>
      </c>
      <c r="E101" s="270"/>
      <c r="F101" s="270"/>
      <c r="G101" s="270"/>
      <c r="H101" s="270"/>
      <c r="I101" s="270"/>
      <c r="J101" s="271">
        <f>J141</f>
        <v>0</v>
      </c>
      <c r="K101" s="134"/>
      <c r="L101" s="272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9" customFormat="1" ht="24.96" customHeight="1">
      <c r="A102" s="9"/>
      <c r="B102" s="189"/>
      <c r="C102" s="190"/>
      <c r="D102" s="191" t="s">
        <v>380</v>
      </c>
      <c r="E102" s="192"/>
      <c r="F102" s="192"/>
      <c r="G102" s="192"/>
      <c r="H102" s="192"/>
      <c r="I102" s="192"/>
      <c r="J102" s="193">
        <f>J143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4" customFormat="1" ht="19.92" customHeight="1">
      <c r="A103" s="14"/>
      <c r="B103" s="268"/>
      <c r="C103" s="134"/>
      <c r="D103" s="269" t="s">
        <v>3265</v>
      </c>
      <c r="E103" s="270"/>
      <c r="F103" s="270"/>
      <c r="G103" s="270"/>
      <c r="H103" s="270"/>
      <c r="I103" s="270"/>
      <c r="J103" s="271">
        <f>J144</f>
        <v>0</v>
      </c>
      <c r="K103" s="134"/>
      <c r="L103" s="272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9" customFormat="1" ht="24.96" customHeight="1">
      <c r="A104" s="9"/>
      <c r="B104" s="189"/>
      <c r="C104" s="190"/>
      <c r="D104" s="191" t="s">
        <v>3266</v>
      </c>
      <c r="E104" s="192"/>
      <c r="F104" s="192"/>
      <c r="G104" s="192"/>
      <c r="H104" s="192"/>
      <c r="I104" s="192"/>
      <c r="J104" s="193">
        <f>J167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4" customFormat="1" ht="19.92" customHeight="1">
      <c r="A105" s="14"/>
      <c r="B105" s="268"/>
      <c r="C105" s="134"/>
      <c r="D105" s="269" t="s">
        <v>3267</v>
      </c>
      <c r="E105" s="270"/>
      <c r="F105" s="270"/>
      <c r="G105" s="270"/>
      <c r="H105" s="270"/>
      <c r="I105" s="270"/>
      <c r="J105" s="271">
        <f>J168</f>
        <v>0</v>
      </c>
      <c r="K105" s="134"/>
      <c r="L105" s="272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9" customFormat="1" ht="24.96" customHeight="1">
      <c r="A106" s="9"/>
      <c r="B106" s="189"/>
      <c r="C106" s="190"/>
      <c r="D106" s="191" t="s">
        <v>157</v>
      </c>
      <c r="E106" s="192"/>
      <c r="F106" s="192"/>
      <c r="G106" s="192"/>
      <c r="H106" s="192"/>
      <c r="I106" s="192"/>
      <c r="J106" s="193">
        <f>J173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158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84" t="str">
        <f>E7</f>
        <v>Rekonstrukce VB ŽST Senice na Hané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" customFormat="1" ht="12" customHeight="1">
      <c r="B117" s="22"/>
      <c r="C117" s="33" t="s">
        <v>147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="2" customFormat="1" ht="16.5" customHeight="1">
      <c r="A118" s="39"/>
      <c r="B118" s="40"/>
      <c r="C118" s="41"/>
      <c r="D118" s="41"/>
      <c r="E118" s="184" t="s">
        <v>374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149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E11</f>
        <v>SO 86-77-01 - D.2.2.4 - Orientační systém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F14</f>
        <v xml:space="preserve"> </v>
      </c>
      <c r="G122" s="41"/>
      <c r="H122" s="41"/>
      <c r="I122" s="33" t="s">
        <v>22</v>
      </c>
      <c r="J122" s="80" t="str">
        <f>IF(J14="","",J14)</f>
        <v>16. 5. 2023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E17</f>
        <v>Správa železnic, státní organizace</v>
      </c>
      <c r="G124" s="41"/>
      <c r="H124" s="41"/>
      <c r="I124" s="33" t="s">
        <v>30</v>
      </c>
      <c r="J124" s="37" t="str">
        <f>E23</f>
        <v>SAGASTA s. r. o.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28</v>
      </c>
      <c r="D125" s="41"/>
      <c r="E125" s="41"/>
      <c r="F125" s="28" t="str">
        <f>IF(E20="","",E20)</f>
        <v>Vyplň údaj</v>
      </c>
      <c r="G125" s="41"/>
      <c r="H125" s="41"/>
      <c r="I125" s="33" t="s">
        <v>33</v>
      </c>
      <c r="J125" s="37" t="str">
        <f>E26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0" customFormat="1" ht="29.28" customHeight="1">
      <c r="A127" s="195"/>
      <c r="B127" s="196"/>
      <c r="C127" s="197" t="s">
        <v>159</v>
      </c>
      <c r="D127" s="198" t="s">
        <v>61</v>
      </c>
      <c r="E127" s="198" t="s">
        <v>57</v>
      </c>
      <c r="F127" s="198" t="s">
        <v>58</v>
      </c>
      <c r="G127" s="198" t="s">
        <v>160</v>
      </c>
      <c r="H127" s="198" t="s">
        <v>161</v>
      </c>
      <c r="I127" s="198" t="s">
        <v>162</v>
      </c>
      <c r="J127" s="198" t="s">
        <v>154</v>
      </c>
      <c r="K127" s="199" t="s">
        <v>163</v>
      </c>
      <c r="L127" s="200"/>
      <c r="M127" s="101" t="s">
        <v>1</v>
      </c>
      <c r="N127" s="102" t="s">
        <v>40</v>
      </c>
      <c r="O127" s="102" t="s">
        <v>164</v>
      </c>
      <c r="P127" s="102" t="s">
        <v>165</v>
      </c>
      <c r="Q127" s="102" t="s">
        <v>166</v>
      </c>
      <c r="R127" s="102" t="s">
        <v>167</v>
      </c>
      <c r="S127" s="102" t="s">
        <v>168</v>
      </c>
      <c r="T127" s="103" t="s">
        <v>169</v>
      </c>
      <c r="U127" s="195"/>
      <c r="V127" s="195"/>
      <c r="W127" s="195"/>
      <c r="X127" s="195"/>
      <c r="Y127" s="195"/>
      <c r="Z127" s="195"/>
      <c r="AA127" s="195"/>
      <c r="AB127" s="195"/>
      <c r="AC127" s="195"/>
      <c r="AD127" s="195"/>
      <c r="AE127" s="195"/>
    </row>
    <row r="128" s="2" customFormat="1" ht="22.8" customHeight="1">
      <c r="A128" s="39"/>
      <c r="B128" s="40"/>
      <c r="C128" s="108" t="s">
        <v>170</v>
      </c>
      <c r="D128" s="41"/>
      <c r="E128" s="41"/>
      <c r="F128" s="41"/>
      <c r="G128" s="41"/>
      <c r="H128" s="41"/>
      <c r="I128" s="41"/>
      <c r="J128" s="201">
        <f>BK128</f>
        <v>0</v>
      </c>
      <c r="K128" s="41"/>
      <c r="L128" s="45"/>
      <c r="M128" s="104"/>
      <c r="N128" s="202"/>
      <c r="O128" s="105"/>
      <c r="P128" s="203">
        <f>P129+P143+P167+P173</f>
        <v>0</v>
      </c>
      <c r="Q128" s="105"/>
      <c r="R128" s="203">
        <f>R129+R143+R167+R173</f>
        <v>0</v>
      </c>
      <c r="S128" s="105"/>
      <c r="T128" s="204">
        <f>T129+T143+T167+T173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75</v>
      </c>
      <c r="AU128" s="18" t="s">
        <v>156</v>
      </c>
      <c r="BK128" s="205">
        <f>BK129+BK143+BK167+BK173</f>
        <v>0</v>
      </c>
    </row>
    <row r="129" s="11" customFormat="1" ht="25.92" customHeight="1">
      <c r="A129" s="11"/>
      <c r="B129" s="206"/>
      <c r="C129" s="207"/>
      <c r="D129" s="208" t="s">
        <v>75</v>
      </c>
      <c r="E129" s="209" t="s">
        <v>299</v>
      </c>
      <c r="F129" s="209" t="s">
        <v>300</v>
      </c>
      <c r="G129" s="207"/>
      <c r="H129" s="207"/>
      <c r="I129" s="210"/>
      <c r="J129" s="211">
        <f>BK129</f>
        <v>0</v>
      </c>
      <c r="K129" s="207"/>
      <c r="L129" s="212"/>
      <c r="M129" s="213"/>
      <c r="N129" s="214"/>
      <c r="O129" s="214"/>
      <c r="P129" s="215">
        <f>P130+P141</f>
        <v>0</v>
      </c>
      <c r="Q129" s="214"/>
      <c r="R129" s="215">
        <f>R130+R141</f>
        <v>0</v>
      </c>
      <c r="S129" s="214"/>
      <c r="T129" s="216">
        <f>T130+T141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17" t="s">
        <v>83</v>
      </c>
      <c r="AT129" s="218" t="s">
        <v>75</v>
      </c>
      <c r="AU129" s="218" t="s">
        <v>76</v>
      </c>
      <c r="AY129" s="217" t="s">
        <v>173</v>
      </c>
      <c r="BK129" s="219">
        <f>BK130+BK141</f>
        <v>0</v>
      </c>
    </row>
    <row r="130" s="11" customFormat="1" ht="22.8" customHeight="1">
      <c r="A130" s="11"/>
      <c r="B130" s="206"/>
      <c r="C130" s="207"/>
      <c r="D130" s="208" t="s">
        <v>75</v>
      </c>
      <c r="E130" s="273" t="s">
        <v>218</v>
      </c>
      <c r="F130" s="273" t="s">
        <v>350</v>
      </c>
      <c r="G130" s="207"/>
      <c r="H130" s="207"/>
      <c r="I130" s="210"/>
      <c r="J130" s="274">
        <f>BK130</f>
        <v>0</v>
      </c>
      <c r="K130" s="207"/>
      <c r="L130" s="212"/>
      <c r="M130" s="213"/>
      <c r="N130" s="214"/>
      <c r="O130" s="214"/>
      <c r="P130" s="215">
        <f>SUM(P131:P140)</f>
        <v>0</v>
      </c>
      <c r="Q130" s="214"/>
      <c r="R130" s="215">
        <f>SUM(R131:R140)</f>
        <v>0</v>
      </c>
      <c r="S130" s="214"/>
      <c r="T130" s="216">
        <f>SUM(T131:T140)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17" t="s">
        <v>83</v>
      </c>
      <c r="AT130" s="218" t="s">
        <v>75</v>
      </c>
      <c r="AU130" s="218" t="s">
        <v>83</v>
      </c>
      <c r="AY130" s="217" t="s">
        <v>173</v>
      </c>
      <c r="BK130" s="219">
        <f>SUM(BK131:BK140)</f>
        <v>0</v>
      </c>
    </row>
    <row r="131" s="2" customFormat="1" ht="16.5" customHeight="1">
      <c r="A131" s="39"/>
      <c r="B131" s="40"/>
      <c r="C131" s="220" t="s">
        <v>83</v>
      </c>
      <c r="D131" s="220" t="s">
        <v>174</v>
      </c>
      <c r="E131" s="221" t="s">
        <v>3268</v>
      </c>
      <c r="F131" s="222" t="s">
        <v>3269</v>
      </c>
      <c r="G131" s="223" t="s">
        <v>470</v>
      </c>
      <c r="H131" s="224">
        <v>6</v>
      </c>
      <c r="I131" s="225"/>
      <c r="J131" s="226">
        <f>ROUND(I131*H131,2)</f>
        <v>0</v>
      </c>
      <c r="K131" s="222" t="s">
        <v>283</v>
      </c>
      <c r="L131" s="45"/>
      <c r="M131" s="227" t="s">
        <v>1</v>
      </c>
      <c r="N131" s="228" t="s">
        <v>41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178</v>
      </c>
      <c r="AT131" s="231" t="s">
        <v>174</v>
      </c>
      <c r="AU131" s="231" t="s">
        <v>85</v>
      </c>
      <c r="AY131" s="18" t="s">
        <v>173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83</v>
      </c>
      <c r="BK131" s="232">
        <f>ROUND(I131*H131,2)</f>
        <v>0</v>
      </c>
      <c r="BL131" s="18" t="s">
        <v>178</v>
      </c>
      <c r="BM131" s="231" t="s">
        <v>85</v>
      </c>
    </row>
    <row r="132" s="2" customFormat="1" ht="16.5" customHeight="1">
      <c r="A132" s="39"/>
      <c r="B132" s="40"/>
      <c r="C132" s="275" t="s">
        <v>85</v>
      </c>
      <c r="D132" s="275" t="s">
        <v>335</v>
      </c>
      <c r="E132" s="276" t="s">
        <v>3270</v>
      </c>
      <c r="F132" s="277" t="s">
        <v>3271</v>
      </c>
      <c r="G132" s="278" t="s">
        <v>470</v>
      </c>
      <c r="H132" s="279">
        <v>3</v>
      </c>
      <c r="I132" s="280"/>
      <c r="J132" s="281">
        <f>ROUND(I132*H132,2)</f>
        <v>0</v>
      </c>
      <c r="K132" s="277" t="s">
        <v>1</v>
      </c>
      <c r="L132" s="282"/>
      <c r="M132" s="283" t="s">
        <v>1</v>
      </c>
      <c r="N132" s="284" t="s">
        <v>41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213</v>
      </c>
      <c r="AT132" s="231" t="s">
        <v>335</v>
      </c>
      <c r="AU132" s="231" t="s">
        <v>85</v>
      </c>
      <c r="AY132" s="18" t="s">
        <v>173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83</v>
      </c>
      <c r="BK132" s="232">
        <f>ROUND(I132*H132,2)</f>
        <v>0</v>
      </c>
      <c r="BL132" s="18" t="s">
        <v>178</v>
      </c>
      <c r="BM132" s="231" t="s">
        <v>178</v>
      </c>
    </row>
    <row r="133" s="2" customFormat="1" ht="16.5" customHeight="1">
      <c r="A133" s="39"/>
      <c r="B133" s="40"/>
      <c r="C133" s="275" t="s">
        <v>189</v>
      </c>
      <c r="D133" s="275" t="s">
        <v>335</v>
      </c>
      <c r="E133" s="276" t="s">
        <v>3272</v>
      </c>
      <c r="F133" s="277" t="s">
        <v>3273</v>
      </c>
      <c r="G133" s="278" t="s">
        <v>470</v>
      </c>
      <c r="H133" s="279">
        <v>1</v>
      </c>
      <c r="I133" s="280"/>
      <c r="J133" s="281">
        <f>ROUND(I133*H133,2)</f>
        <v>0</v>
      </c>
      <c r="K133" s="277" t="s">
        <v>1</v>
      </c>
      <c r="L133" s="282"/>
      <c r="M133" s="283" t="s">
        <v>1</v>
      </c>
      <c r="N133" s="284" t="s">
        <v>41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213</v>
      </c>
      <c r="AT133" s="231" t="s">
        <v>335</v>
      </c>
      <c r="AU133" s="231" t="s">
        <v>85</v>
      </c>
      <c r="AY133" s="18" t="s">
        <v>173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83</v>
      </c>
      <c r="BK133" s="232">
        <f>ROUND(I133*H133,2)</f>
        <v>0</v>
      </c>
      <c r="BL133" s="18" t="s">
        <v>178</v>
      </c>
      <c r="BM133" s="231" t="s">
        <v>203</v>
      </c>
    </row>
    <row r="134" s="2" customFormat="1">
      <c r="A134" s="39"/>
      <c r="B134" s="40"/>
      <c r="C134" s="41"/>
      <c r="D134" s="233" t="s">
        <v>180</v>
      </c>
      <c r="E134" s="41"/>
      <c r="F134" s="234" t="s">
        <v>3274</v>
      </c>
      <c r="G134" s="41"/>
      <c r="H134" s="41"/>
      <c r="I134" s="235"/>
      <c r="J134" s="41"/>
      <c r="K134" s="41"/>
      <c r="L134" s="45"/>
      <c r="M134" s="236"/>
      <c r="N134" s="237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180</v>
      </c>
      <c r="AU134" s="18" t="s">
        <v>85</v>
      </c>
    </row>
    <row r="135" s="12" customFormat="1">
      <c r="A135" s="12"/>
      <c r="B135" s="238"/>
      <c r="C135" s="239"/>
      <c r="D135" s="233" t="s">
        <v>182</v>
      </c>
      <c r="E135" s="240" t="s">
        <v>1</v>
      </c>
      <c r="F135" s="241" t="s">
        <v>83</v>
      </c>
      <c r="G135" s="239"/>
      <c r="H135" s="242">
        <v>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48" t="s">
        <v>182</v>
      </c>
      <c r="AU135" s="248" t="s">
        <v>85</v>
      </c>
      <c r="AV135" s="12" t="s">
        <v>85</v>
      </c>
      <c r="AW135" s="12" t="s">
        <v>32</v>
      </c>
      <c r="AX135" s="12" t="s">
        <v>76</v>
      </c>
      <c r="AY135" s="248" t="s">
        <v>173</v>
      </c>
    </row>
    <row r="136" s="13" customFormat="1">
      <c r="A136" s="13"/>
      <c r="B136" s="249"/>
      <c r="C136" s="250"/>
      <c r="D136" s="233" t="s">
        <v>182</v>
      </c>
      <c r="E136" s="251" t="s">
        <v>1</v>
      </c>
      <c r="F136" s="252" t="s">
        <v>184</v>
      </c>
      <c r="G136" s="250"/>
      <c r="H136" s="253">
        <v>1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9" t="s">
        <v>182</v>
      </c>
      <c r="AU136" s="259" t="s">
        <v>85</v>
      </c>
      <c r="AV136" s="13" t="s">
        <v>178</v>
      </c>
      <c r="AW136" s="13" t="s">
        <v>32</v>
      </c>
      <c r="AX136" s="13" t="s">
        <v>83</v>
      </c>
      <c r="AY136" s="259" t="s">
        <v>173</v>
      </c>
    </row>
    <row r="137" s="2" customFormat="1" ht="16.5" customHeight="1">
      <c r="A137" s="39"/>
      <c r="B137" s="40"/>
      <c r="C137" s="275" t="s">
        <v>178</v>
      </c>
      <c r="D137" s="275" t="s">
        <v>335</v>
      </c>
      <c r="E137" s="276" t="s">
        <v>3275</v>
      </c>
      <c r="F137" s="277" t="s">
        <v>3276</v>
      </c>
      <c r="G137" s="278" t="s">
        <v>470</v>
      </c>
      <c r="H137" s="279">
        <v>1</v>
      </c>
      <c r="I137" s="280"/>
      <c r="J137" s="281">
        <f>ROUND(I137*H137,2)</f>
        <v>0</v>
      </c>
      <c r="K137" s="277" t="s">
        <v>1</v>
      </c>
      <c r="L137" s="282"/>
      <c r="M137" s="283" t="s">
        <v>1</v>
      </c>
      <c r="N137" s="284" t="s">
        <v>41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213</v>
      </c>
      <c r="AT137" s="231" t="s">
        <v>335</v>
      </c>
      <c r="AU137" s="231" t="s">
        <v>85</v>
      </c>
      <c r="AY137" s="18" t="s">
        <v>173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83</v>
      </c>
      <c r="BK137" s="232">
        <f>ROUND(I137*H137,2)</f>
        <v>0</v>
      </c>
      <c r="BL137" s="18" t="s">
        <v>178</v>
      </c>
      <c r="BM137" s="231" t="s">
        <v>213</v>
      </c>
    </row>
    <row r="138" s="2" customFormat="1" ht="16.5" customHeight="1">
      <c r="A138" s="39"/>
      <c r="B138" s="40"/>
      <c r="C138" s="275" t="s">
        <v>198</v>
      </c>
      <c r="D138" s="275" t="s">
        <v>335</v>
      </c>
      <c r="E138" s="276" t="s">
        <v>3277</v>
      </c>
      <c r="F138" s="277" t="s">
        <v>3278</v>
      </c>
      <c r="G138" s="278" t="s">
        <v>470</v>
      </c>
      <c r="H138" s="279">
        <v>1</v>
      </c>
      <c r="I138" s="280"/>
      <c r="J138" s="281">
        <f>ROUND(I138*H138,2)</f>
        <v>0</v>
      </c>
      <c r="K138" s="277" t="s">
        <v>1</v>
      </c>
      <c r="L138" s="282"/>
      <c r="M138" s="283" t="s">
        <v>1</v>
      </c>
      <c r="N138" s="284" t="s">
        <v>41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213</v>
      </c>
      <c r="AT138" s="231" t="s">
        <v>335</v>
      </c>
      <c r="AU138" s="231" t="s">
        <v>85</v>
      </c>
      <c r="AY138" s="18" t="s">
        <v>173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83</v>
      </c>
      <c r="BK138" s="232">
        <f>ROUND(I138*H138,2)</f>
        <v>0</v>
      </c>
      <c r="BL138" s="18" t="s">
        <v>178</v>
      </c>
      <c r="BM138" s="231" t="s">
        <v>224</v>
      </c>
    </row>
    <row r="139" s="2" customFormat="1" ht="24.15" customHeight="1">
      <c r="A139" s="39"/>
      <c r="B139" s="40"/>
      <c r="C139" s="220" t="s">
        <v>203</v>
      </c>
      <c r="D139" s="220" t="s">
        <v>174</v>
      </c>
      <c r="E139" s="221" t="s">
        <v>3279</v>
      </c>
      <c r="F139" s="222" t="s">
        <v>3280</v>
      </c>
      <c r="G139" s="223" t="s">
        <v>470</v>
      </c>
      <c r="H139" s="224">
        <v>4</v>
      </c>
      <c r="I139" s="225"/>
      <c r="J139" s="226">
        <f>ROUND(I139*H139,2)</f>
        <v>0</v>
      </c>
      <c r="K139" s="222" t="s">
        <v>283</v>
      </c>
      <c r="L139" s="45"/>
      <c r="M139" s="227" t="s">
        <v>1</v>
      </c>
      <c r="N139" s="228" t="s">
        <v>41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178</v>
      </c>
      <c r="AT139" s="231" t="s">
        <v>174</v>
      </c>
      <c r="AU139" s="231" t="s">
        <v>85</v>
      </c>
      <c r="AY139" s="18" t="s">
        <v>173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83</v>
      </c>
      <c r="BK139" s="232">
        <f>ROUND(I139*H139,2)</f>
        <v>0</v>
      </c>
      <c r="BL139" s="18" t="s">
        <v>178</v>
      </c>
      <c r="BM139" s="231" t="s">
        <v>233</v>
      </c>
    </row>
    <row r="140" s="2" customFormat="1" ht="16.5" customHeight="1">
      <c r="A140" s="39"/>
      <c r="B140" s="40"/>
      <c r="C140" s="275" t="s">
        <v>208</v>
      </c>
      <c r="D140" s="275" t="s">
        <v>335</v>
      </c>
      <c r="E140" s="276" t="s">
        <v>3270</v>
      </c>
      <c r="F140" s="277" t="s">
        <v>3271</v>
      </c>
      <c r="G140" s="278" t="s">
        <v>470</v>
      </c>
      <c r="H140" s="279">
        <v>4</v>
      </c>
      <c r="I140" s="280"/>
      <c r="J140" s="281">
        <f>ROUND(I140*H140,2)</f>
        <v>0</v>
      </c>
      <c r="K140" s="277" t="s">
        <v>1</v>
      </c>
      <c r="L140" s="282"/>
      <c r="M140" s="283" t="s">
        <v>1</v>
      </c>
      <c r="N140" s="284" t="s">
        <v>41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213</v>
      </c>
      <c r="AT140" s="231" t="s">
        <v>335</v>
      </c>
      <c r="AU140" s="231" t="s">
        <v>85</v>
      </c>
      <c r="AY140" s="18" t="s">
        <v>173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83</v>
      </c>
      <c r="BK140" s="232">
        <f>ROUND(I140*H140,2)</f>
        <v>0</v>
      </c>
      <c r="BL140" s="18" t="s">
        <v>178</v>
      </c>
      <c r="BM140" s="231" t="s">
        <v>242</v>
      </c>
    </row>
    <row r="141" s="11" customFormat="1" ht="22.8" customHeight="1">
      <c r="A141" s="11"/>
      <c r="B141" s="206"/>
      <c r="C141" s="207"/>
      <c r="D141" s="208" t="s">
        <v>75</v>
      </c>
      <c r="E141" s="273" t="s">
        <v>364</v>
      </c>
      <c r="F141" s="273" t="s">
        <v>365</v>
      </c>
      <c r="G141" s="207"/>
      <c r="H141" s="207"/>
      <c r="I141" s="210"/>
      <c r="J141" s="274">
        <f>BK141</f>
        <v>0</v>
      </c>
      <c r="K141" s="207"/>
      <c r="L141" s="212"/>
      <c r="M141" s="213"/>
      <c r="N141" s="214"/>
      <c r="O141" s="214"/>
      <c r="P141" s="215">
        <f>P142</f>
        <v>0</v>
      </c>
      <c r="Q141" s="214"/>
      <c r="R141" s="215">
        <f>R142</f>
        <v>0</v>
      </c>
      <c r="S141" s="214"/>
      <c r="T141" s="216">
        <f>T142</f>
        <v>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217" t="s">
        <v>83</v>
      </c>
      <c r="AT141" s="218" t="s">
        <v>75</v>
      </c>
      <c r="AU141" s="218" t="s">
        <v>83</v>
      </c>
      <c r="AY141" s="217" t="s">
        <v>173</v>
      </c>
      <c r="BK141" s="219">
        <f>BK142</f>
        <v>0</v>
      </c>
    </row>
    <row r="142" s="2" customFormat="1" ht="55.5" customHeight="1">
      <c r="A142" s="39"/>
      <c r="B142" s="40"/>
      <c r="C142" s="220" t="s">
        <v>213</v>
      </c>
      <c r="D142" s="220" t="s">
        <v>174</v>
      </c>
      <c r="E142" s="221" t="s">
        <v>3281</v>
      </c>
      <c r="F142" s="222" t="s">
        <v>3282</v>
      </c>
      <c r="G142" s="223" t="s">
        <v>221</v>
      </c>
      <c r="H142" s="224">
        <v>0.25</v>
      </c>
      <c r="I142" s="225"/>
      <c r="J142" s="226">
        <f>ROUND(I142*H142,2)</f>
        <v>0</v>
      </c>
      <c r="K142" s="222" t="s">
        <v>283</v>
      </c>
      <c r="L142" s="45"/>
      <c r="M142" s="227" t="s">
        <v>1</v>
      </c>
      <c r="N142" s="228" t="s">
        <v>41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178</v>
      </c>
      <c r="AT142" s="231" t="s">
        <v>174</v>
      </c>
      <c r="AU142" s="231" t="s">
        <v>85</v>
      </c>
      <c r="AY142" s="18" t="s">
        <v>173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83</v>
      </c>
      <c r="BK142" s="232">
        <f>ROUND(I142*H142,2)</f>
        <v>0</v>
      </c>
      <c r="BL142" s="18" t="s">
        <v>178</v>
      </c>
      <c r="BM142" s="231" t="s">
        <v>251</v>
      </c>
    </row>
    <row r="143" s="11" customFormat="1" ht="25.92" customHeight="1">
      <c r="A143" s="11"/>
      <c r="B143" s="206"/>
      <c r="C143" s="207"/>
      <c r="D143" s="208" t="s">
        <v>75</v>
      </c>
      <c r="E143" s="209" t="s">
        <v>950</v>
      </c>
      <c r="F143" s="209" t="s">
        <v>951</v>
      </c>
      <c r="G143" s="207"/>
      <c r="H143" s="207"/>
      <c r="I143" s="210"/>
      <c r="J143" s="211">
        <f>BK143</f>
        <v>0</v>
      </c>
      <c r="K143" s="207"/>
      <c r="L143" s="212"/>
      <c r="M143" s="213"/>
      <c r="N143" s="214"/>
      <c r="O143" s="214"/>
      <c r="P143" s="215">
        <f>P144</f>
        <v>0</v>
      </c>
      <c r="Q143" s="214"/>
      <c r="R143" s="215">
        <f>R144</f>
        <v>0</v>
      </c>
      <c r="S143" s="214"/>
      <c r="T143" s="216">
        <f>T144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217" t="s">
        <v>85</v>
      </c>
      <c r="AT143" s="218" t="s">
        <v>75</v>
      </c>
      <c r="AU143" s="218" t="s">
        <v>76</v>
      </c>
      <c r="AY143" s="217" t="s">
        <v>173</v>
      </c>
      <c r="BK143" s="219">
        <f>BK144</f>
        <v>0</v>
      </c>
    </row>
    <row r="144" s="11" customFormat="1" ht="22.8" customHeight="1">
      <c r="A144" s="11"/>
      <c r="B144" s="206"/>
      <c r="C144" s="207"/>
      <c r="D144" s="208" t="s">
        <v>75</v>
      </c>
      <c r="E144" s="273" t="s">
        <v>3283</v>
      </c>
      <c r="F144" s="273" t="s">
        <v>3284</v>
      </c>
      <c r="G144" s="207"/>
      <c r="H144" s="207"/>
      <c r="I144" s="210"/>
      <c r="J144" s="274">
        <f>BK144</f>
        <v>0</v>
      </c>
      <c r="K144" s="207"/>
      <c r="L144" s="212"/>
      <c r="M144" s="213"/>
      <c r="N144" s="214"/>
      <c r="O144" s="214"/>
      <c r="P144" s="215">
        <f>SUM(P145:P166)</f>
        <v>0</v>
      </c>
      <c r="Q144" s="214"/>
      <c r="R144" s="215">
        <f>SUM(R145:R166)</f>
        <v>0</v>
      </c>
      <c r="S144" s="214"/>
      <c r="T144" s="216">
        <f>SUM(T145:T166)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217" t="s">
        <v>85</v>
      </c>
      <c r="AT144" s="218" t="s">
        <v>75</v>
      </c>
      <c r="AU144" s="218" t="s">
        <v>83</v>
      </c>
      <c r="AY144" s="217" t="s">
        <v>173</v>
      </c>
      <c r="BK144" s="219">
        <f>SUM(BK145:BK166)</f>
        <v>0</v>
      </c>
    </row>
    <row r="145" s="2" customFormat="1" ht="24.15" customHeight="1">
      <c r="A145" s="39"/>
      <c r="B145" s="40"/>
      <c r="C145" s="220" t="s">
        <v>218</v>
      </c>
      <c r="D145" s="220" t="s">
        <v>174</v>
      </c>
      <c r="E145" s="221" t="s">
        <v>3285</v>
      </c>
      <c r="F145" s="222" t="s">
        <v>3286</v>
      </c>
      <c r="G145" s="223" t="s">
        <v>304</v>
      </c>
      <c r="H145" s="224">
        <v>1.442</v>
      </c>
      <c r="I145" s="225"/>
      <c r="J145" s="226">
        <f>ROUND(I145*H145,2)</f>
        <v>0</v>
      </c>
      <c r="K145" s="222" t="s">
        <v>283</v>
      </c>
      <c r="L145" s="45"/>
      <c r="M145" s="227" t="s">
        <v>1</v>
      </c>
      <c r="N145" s="228" t="s">
        <v>41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251</v>
      </c>
      <c r="AT145" s="231" t="s">
        <v>174</v>
      </c>
      <c r="AU145" s="231" t="s">
        <v>85</v>
      </c>
      <c r="AY145" s="18" t="s">
        <v>173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83</v>
      </c>
      <c r="BK145" s="232">
        <f>ROUND(I145*H145,2)</f>
        <v>0</v>
      </c>
      <c r="BL145" s="18" t="s">
        <v>251</v>
      </c>
      <c r="BM145" s="231" t="s">
        <v>327</v>
      </c>
    </row>
    <row r="146" s="2" customFormat="1">
      <c r="A146" s="39"/>
      <c r="B146" s="40"/>
      <c r="C146" s="41"/>
      <c r="D146" s="233" t="s">
        <v>180</v>
      </c>
      <c r="E146" s="41"/>
      <c r="F146" s="234" t="s">
        <v>3287</v>
      </c>
      <c r="G146" s="41"/>
      <c r="H146" s="41"/>
      <c r="I146" s="235"/>
      <c r="J146" s="41"/>
      <c r="K146" s="41"/>
      <c r="L146" s="45"/>
      <c r="M146" s="236"/>
      <c r="N146" s="237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180</v>
      </c>
      <c r="AU146" s="18" t="s">
        <v>85</v>
      </c>
    </row>
    <row r="147" s="15" customFormat="1">
      <c r="A147" s="15"/>
      <c r="B147" s="285"/>
      <c r="C147" s="286"/>
      <c r="D147" s="233" t="s">
        <v>182</v>
      </c>
      <c r="E147" s="287" t="s">
        <v>1</v>
      </c>
      <c r="F147" s="288" t="s">
        <v>3288</v>
      </c>
      <c r="G147" s="286"/>
      <c r="H147" s="287" t="s">
        <v>1</v>
      </c>
      <c r="I147" s="289"/>
      <c r="J147" s="286"/>
      <c r="K147" s="286"/>
      <c r="L147" s="290"/>
      <c r="M147" s="291"/>
      <c r="N147" s="292"/>
      <c r="O147" s="292"/>
      <c r="P147" s="292"/>
      <c r="Q147" s="292"/>
      <c r="R147" s="292"/>
      <c r="S147" s="292"/>
      <c r="T147" s="29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94" t="s">
        <v>182</v>
      </c>
      <c r="AU147" s="294" t="s">
        <v>85</v>
      </c>
      <c r="AV147" s="15" t="s">
        <v>83</v>
      </c>
      <c r="AW147" s="15" t="s">
        <v>32</v>
      </c>
      <c r="AX147" s="15" t="s">
        <v>76</v>
      </c>
      <c r="AY147" s="294" t="s">
        <v>173</v>
      </c>
    </row>
    <row r="148" s="12" customFormat="1">
      <c r="A148" s="12"/>
      <c r="B148" s="238"/>
      <c r="C148" s="239"/>
      <c r="D148" s="233" t="s">
        <v>182</v>
      </c>
      <c r="E148" s="240" t="s">
        <v>1</v>
      </c>
      <c r="F148" s="241" t="s">
        <v>3289</v>
      </c>
      <c r="G148" s="239"/>
      <c r="H148" s="242">
        <v>0.01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48" t="s">
        <v>182</v>
      </c>
      <c r="AU148" s="248" t="s">
        <v>85</v>
      </c>
      <c r="AV148" s="12" t="s">
        <v>85</v>
      </c>
      <c r="AW148" s="12" t="s">
        <v>32</v>
      </c>
      <c r="AX148" s="12" t="s">
        <v>76</v>
      </c>
      <c r="AY148" s="248" t="s">
        <v>173</v>
      </c>
    </row>
    <row r="149" s="15" customFormat="1">
      <c r="A149" s="15"/>
      <c r="B149" s="285"/>
      <c r="C149" s="286"/>
      <c r="D149" s="233" t="s">
        <v>182</v>
      </c>
      <c r="E149" s="287" t="s">
        <v>1</v>
      </c>
      <c r="F149" s="288" t="s">
        <v>3290</v>
      </c>
      <c r="G149" s="286"/>
      <c r="H149" s="287" t="s">
        <v>1</v>
      </c>
      <c r="I149" s="289"/>
      <c r="J149" s="286"/>
      <c r="K149" s="286"/>
      <c r="L149" s="290"/>
      <c r="M149" s="291"/>
      <c r="N149" s="292"/>
      <c r="O149" s="292"/>
      <c r="P149" s="292"/>
      <c r="Q149" s="292"/>
      <c r="R149" s="292"/>
      <c r="S149" s="292"/>
      <c r="T149" s="29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94" t="s">
        <v>182</v>
      </c>
      <c r="AU149" s="294" t="s">
        <v>85</v>
      </c>
      <c r="AV149" s="15" t="s">
        <v>83</v>
      </c>
      <c r="AW149" s="15" t="s">
        <v>32</v>
      </c>
      <c r="AX149" s="15" t="s">
        <v>76</v>
      </c>
      <c r="AY149" s="294" t="s">
        <v>173</v>
      </c>
    </row>
    <row r="150" s="12" customFormat="1">
      <c r="A150" s="12"/>
      <c r="B150" s="238"/>
      <c r="C150" s="239"/>
      <c r="D150" s="233" t="s">
        <v>182</v>
      </c>
      <c r="E150" s="240" t="s">
        <v>1</v>
      </c>
      <c r="F150" s="241" t="s">
        <v>3289</v>
      </c>
      <c r="G150" s="239"/>
      <c r="H150" s="242">
        <v>0.01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48" t="s">
        <v>182</v>
      </c>
      <c r="AU150" s="248" t="s">
        <v>85</v>
      </c>
      <c r="AV150" s="12" t="s">
        <v>85</v>
      </c>
      <c r="AW150" s="12" t="s">
        <v>32</v>
      </c>
      <c r="AX150" s="12" t="s">
        <v>76</v>
      </c>
      <c r="AY150" s="248" t="s">
        <v>173</v>
      </c>
    </row>
    <row r="151" s="15" customFormat="1">
      <c r="A151" s="15"/>
      <c r="B151" s="285"/>
      <c r="C151" s="286"/>
      <c r="D151" s="233" t="s">
        <v>182</v>
      </c>
      <c r="E151" s="287" t="s">
        <v>1</v>
      </c>
      <c r="F151" s="288" t="s">
        <v>3291</v>
      </c>
      <c r="G151" s="286"/>
      <c r="H151" s="287" t="s">
        <v>1</v>
      </c>
      <c r="I151" s="289"/>
      <c r="J151" s="286"/>
      <c r="K151" s="286"/>
      <c r="L151" s="290"/>
      <c r="M151" s="291"/>
      <c r="N151" s="292"/>
      <c r="O151" s="292"/>
      <c r="P151" s="292"/>
      <c r="Q151" s="292"/>
      <c r="R151" s="292"/>
      <c r="S151" s="292"/>
      <c r="T151" s="29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94" t="s">
        <v>182</v>
      </c>
      <c r="AU151" s="294" t="s">
        <v>85</v>
      </c>
      <c r="AV151" s="15" t="s">
        <v>83</v>
      </c>
      <c r="AW151" s="15" t="s">
        <v>32</v>
      </c>
      <c r="AX151" s="15" t="s">
        <v>76</v>
      </c>
      <c r="AY151" s="294" t="s">
        <v>173</v>
      </c>
    </row>
    <row r="152" s="12" customFormat="1">
      <c r="A152" s="12"/>
      <c r="B152" s="238"/>
      <c r="C152" s="239"/>
      <c r="D152" s="233" t="s">
        <v>182</v>
      </c>
      <c r="E152" s="240" t="s">
        <v>1</v>
      </c>
      <c r="F152" s="241" t="s">
        <v>3289</v>
      </c>
      <c r="G152" s="239"/>
      <c r="H152" s="242">
        <v>0.01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48" t="s">
        <v>182</v>
      </c>
      <c r="AU152" s="248" t="s">
        <v>85</v>
      </c>
      <c r="AV152" s="12" t="s">
        <v>85</v>
      </c>
      <c r="AW152" s="12" t="s">
        <v>32</v>
      </c>
      <c r="AX152" s="12" t="s">
        <v>76</v>
      </c>
      <c r="AY152" s="248" t="s">
        <v>173</v>
      </c>
    </row>
    <row r="153" s="15" customFormat="1">
      <c r="A153" s="15"/>
      <c r="B153" s="285"/>
      <c r="C153" s="286"/>
      <c r="D153" s="233" t="s">
        <v>182</v>
      </c>
      <c r="E153" s="287" t="s">
        <v>1</v>
      </c>
      <c r="F153" s="288" t="s">
        <v>3292</v>
      </c>
      <c r="G153" s="286"/>
      <c r="H153" s="287" t="s">
        <v>1</v>
      </c>
      <c r="I153" s="289"/>
      <c r="J153" s="286"/>
      <c r="K153" s="286"/>
      <c r="L153" s="290"/>
      <c r="M153" s="291"/>
      <c r="N153" s="292"/>
      <c r="O153" s="292"/>
      <c r="P153" s="292"/>
      <c r="Q153" s="292"/>
      <c r="R153" s="292"/>
      <c r="S153" s="292"/>
      <c r="T153" s="29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94" t="s">
        <v>182</v>
      </c>
      <c r="AU153" s="294" t="s">
        <v>85</v>
      </c>
      <c r="AV153" s="15" t="s">
        <v>83</v>
      </c>
      <c r="AW153" s="15" t="s">
        <v>32</v>
      </c>
      <c r="AX153" s="15" t="s">
        <v>76</v>
      </c>
      <c r="AY153" s="294" t="s">
        <v>173</v>
      </c>
    </row>
    <row r="154" s="12" customFormat="1">
      <c r="A154" s="12"/>
      <c r="B154" s="238"/>
      <c r="C154" s="239"/>
      <c r="D154" s="233" t="s">
        <v>182</v>
      </c>
      <c r="E154" s="240" t="s">
        <v>1</v>
      </c>
      <c r="F154" s="241" t="s">
        <v>3289</v>
      </c>
      <c r="G154" s="239"/>
      <c r="H154" s="242">
        <v>0.01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48" t="s">
        <v>182</v>
      </c>
      <c r="AU154" s="248" t="s">
        <v>85</v>
      </c>
      <c r="AV154" s="12" t="s">
        <v>85</v>
      </c>
      <c r="AW154" s="12" t="s">
        <v>32</v>
      </c>
      <c r="AX154" s="12" t="s">
        <v>76</v>
      </c>
      <c r="AY154" s="248" t="s">
        <v>173</v>
      </c>
    </row>
    <row r="155" s="15" customFormat="1">
      <c r="A155" s="15"/>
      <c r="B155" s="285"/>
      <c r="C155" s="286"/>
      <c r="D155" s="233" t="s">
        <v>182</v>
      </c>
      <c r="E155" s="287" t="s">
        <v>1</v>
      </c>
      <c r="F155" s="288" t="s">
        <v>3293</v>
      </c>
      <c r="G155" s="286"/>
      <c r="H155" s="287" t="s">
        <v>1</v>
      </c>
      <c r="I155" s="289"/>
      <c r="J155" s="286"/>
      <c r="K155" s="286"/>
      <c r="L155" s="290"/>
      <c r="M155" s="291"/>
      <c r="N155" s="292"/>
      <c r="O155" s="292"/>
      <c r="P155" s="292"/>
      <c r="Q155" s="292"/>
      <c r="R155" s="292"/>
      <c r="S155" s="292"/>
      <c r="T155" s="29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94" t="s">
        <v>182</v>
      </c>
      <c r="AU155" s="294" t="s">
        <v>85</v>
      </c>
      <c r="AV155" s="15" t="s">
        <v>83</v>
      </c>
      <c r="AW155" s="15" t="s">
        <v>32</v>
      </c>
      <c r="AX155" s="15" t="s">
        <v>76</v>
      </c>
      <c r="AY155" s="294" t="s">
        <v>173</v>
      </c>
    </row>
    <row r="156" s="12" customFormat="1">
      <c r="A156" s="12"/>
      <c r="B156" s="238"/>
      <c r="C156" s="239"/>
      <c r="D156" s="233" t="s">
        <v>182</v>
      </c>
      <c r="E156" s="240" t="s">
        <v>1</v>
      </c>
      <c r="F156" s="241" t="s">
        <v>3294</v>
      </c>
      <c r="G156" s="239"/>
      <c r="H156" s="242">
        <v>0.34799999999999998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48" t="s">
        <v>182</v>
      </c>
      <c r="AU156" s="248" t="s">
        <v>85</v>
      </c>
      <c r="AV156" s="12" t="s">
        <v>85</v>
      </c>
      <c r="AW156" s="12" t="s">
        <v>32</v>
      </c>
      <c r="AX156" s="12" t="s">
        <v>76</v>
      </c>
      <c r="AY156" s="248" t="s">
        <v>173</v>
      </c>
    </row>
    <row r="157" s="15" customFormat="1">
      <c r="A157" s="15"/>
      <c r="B157" s="285"/>
      <c r="C157" s="286"/>
      <c r="D157" s="233" t="s">
        <v>182</v>
      </c>
      <c r="E157" s="287" t="s">
        <v>1</v>
      </c>
      <c r="F157" s="288" t="s">
        <v>3295</v>
      </c>
      <c r="G157" s="286"/>
      <c r="H157" s="287" t="s">
        <v>1</v>
      </c>
      <c r="I157" s="289"/>
      <c r="J157" s="286"/>
      <c r="K157" s="286"/>
      <c r="L157" s="290"/>
      <c r="M157" s="291"/>
      <c r="N157" s="292"/>
      <c r="O157" s="292"/>
      <c r="P157" s="292"/>
      <c r="Q157" s="292"/>
      <c r="R157" s="292"/>
      <c r="S157" s="292"/>
      <c r="T157" s="29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94" t="s">
        <v>182</v>
      </c>
      <c r="AU157" s="294" t="s">
        <v>85</v>
      </c>
      <c r="AV157" s="15" t="s">
        <v>83</v>
      </c>
      <c r="AW157" s="15" t="s">
        <v>32</v>
      </c>
      <c r="AX157" s="15" t="s">
        <v>76</v>
      </c>
      <c r="AY157" s="294" t="s">
        <v>173</v>
      </c>
    </row>
    <row r="158" s="12" customFormat="1">
      <c r="A158" s="12"/>
      <c r="B158" s="238"/>
      <c r="C158" s="239"/>
      <c r="D158" s="233" t="s">
        <v>182</v>
      </c>
      <c r="E158" s="240" t="s">
        <v>1</v>
      </c>
      <c r="F158" s="241" t="s">
        <v>3296</v>
      </c>
      <c r="G158" s="239"/>
      <c r="H158" s="242">
        <v>0.058000000000000003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48" t="s">
        <v>182</v>
      </c>
      <c r="AU158" s="248" t="s">
        <v>85</v>
      </c>
      <c r="AV158" s="12" t="s">
        <v>85</v>
      </c>
      <c r="AW158" s="12" t="s">
        <v>32</v>
      </c>
      <c r="AX158" s="12" t="s">
        <v>76</v>
      </c>
      <c r="AY158" s="248" t="s">
        <v>173</v>
      </c>
    </row>
    <row r="159" s="15" customFormat="1">
      <c r="A159" s="15"/>
      <c r="B159" s="285"/>
      <c r="C159" s="286"/>
      <c r="D159" s="233" t="s">
        <v>182</v>
      </c>
      <c r="E159" s="287" t="s">
        <v>1</v>
      </c>
      <c r="F159" s="288" t="s">
        <v>3297</v>
      </c>
      <c r="G159" s="286"/>
      <c r="H159" s="287" t="s">
        <v>1</v>
      </c>
      <c r="I159" s="289"/>
      <c r="J159" s="286"/>
      <c r="K159" s="286"/>
      <c r="L159" s="290"/>
      <c r="M159" s="291"/>
      <c r="N159" s="292"/>
      <c r="O159" s="292"/>
      <c r="P159" s="292"/>
      <c r="Q159" s="292"/>
      <c r="R159" s="292"/>
      <c r="S159" s="292"/>
      <c r="T159" s="29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94" t="s">
        <v>182</v>
      </c>
      <c r="AU159" s="294" t="s">
        <v>85</v>
      </c>
      <c r="AV159" s="15" t="s">
        <v>83</v>
      </c>
      <c r="AW159" s="15" t="s">
        <v>32</v>
      </c>
      <c r="AX159" s="15" t="s">
        <v>76</v>
      </c>
      <c r="AY159" s="294" t="s">
        <v>173</v>
      </c>
    </row>
    <row r="160" s="12" customFormat="1">
      <c r="A160" s="12"/>
      <c r="B160" s="238"/>
      <c r="C160" s="239"/>
      <c r="D160" s="233" t="s">
        <v>182</v>
      </c>
      <c r="E160" s="240" t="s">
        <v>1</v>
      </c>
      <c r="F160" s="241" t="s">
        <v>3298</v>
      </c>
      <c r="G160" s="239"/>
      <c r="H160" s="242">
        <v>0.031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48" t="s">
        <v>182</v>
      </c>
      <c r="AU160" s="248" t="s">
        <v>85</v>
      </c>
      <c r="AV160" s="12" t="s">
        <v>85</v>
      </c>
      <c r="AW160" s="12" t="s">
        <v>32</v>
      </c>
      <c r="AX160" s="12" t="s">
        <v>76</v>
      </c>
      <c r="AY160" s="248" t="s">
        <v>173</v>
      </c>
    </row>
    <row r="161" s="15" customFormat="1">
      <c r="A161" s="15"/>
      <c r="B161" s="285"/>
      <c r="C161" s="286"/>
      <c r="D161" s="233" t="s">
        <v>182</v>
      </c>
      <c r="E161" s="287" t="s">
        <v>1</v>
      </c>
      <c r="F161" s="288" t="s">
        <v>3299</v>
      </c>
      <c r="G161" s="286"/>
      <c r="H161" s="287" t="s">
        <v>1</v>
      </c>
      <c r="I161" s="289"/>
      <c r="J161" s="286"/>
      <c r="K161" s="286"/>
      <c r="L161" s="290"/>
      <c r="M161" s="291"/>
      <c r="N161" s="292"/>
      <c r="O161" s="292"/>
      <c r="P161" s="292"/>
      <c r="Q161" s="292"/>
      <c r="R161" s="292"/>
      <c r="S161" s="292"/>
      <c r="T161" s="29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94" t="s">
        <v>182</v>
      </c>
      <c r="AU161" s="294" t="s">
        <v>85</v>
      </c>
      <c r="AV161" s="15" t="s">
        <v>83</v>
      </c>
      <c r="AW161" s="15" t="s">
        <v>32</v>
      </c>
      <c r="AX161" s="15" t="s">
        <v>76</v>
      </c>
      <c r="AY161" s="294" t="s">
        <v>173</v>
      </c>
    </row>
    <row r="162" s="12" customFormat="1">
      <c r="A162" s="12"/>
      <c r="B162" s="238"/>
      <c r="C162" s="239"/>
      <c r="D162" s="233" t="s">
        <v>182</v>
      </c>
      <c r="E162" s="240" t="s">
        <v>1</v>
      </c>
      <c r="F162" s="241" t="s">
        <v>3300</v>
      </c>
      <c r="G162" s="239"/>
      <c r="H162" s="242">
        <v>0.69599999999999995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48" t="s">
        <v>182</v>
      </c>
      <c r="AU162" s="248" t="s">
        <v>85</v>
      </c>
      <c r="AV162" s="12" t="s">
        <v>85</v>
      </c>
      <c r="AW162" s="12" t="s">
        <v>32</v>
      </c>
      <c r="AX162" s="12" t="s">
        <v>76</v>
      </c>
      <c r="AY162" s="248" t="s">
        <v>173</v>
      </c>
    </row>
    <row r="163" s="15" customFormat="1">
      <c r="A163" s="15"/>
      <c r="B163" s="285"/>
      <c r="C163" s="286"/>
      <c r="D163" s="233" t="s">
        <v>182</v>
      </c>
      <c r="E163" s="287" t="s">
        <v>1</v>
      </c>
      <c r="F163" s="288" t="s">
        <v>3301</v>
      </c>
      <c r="G163" s="286"/>
      <c r="H163" s="287" t="s">
        <v>1</v>
      </c>
      <c r="I163" s="289"/>
      <c r="J163" s="286"/>
      <c r="K163" s="286"/>
      <c r="L163" s="290"/>
      <c r="M163" s="291"/>
      <c r="N163" s="292"/>
      <c r="O163" s="292"/>
      <c r="P163" s="292"/>
      <c r="Q163" s="292"/>
      <c r="R163" s="292"/>
      <c r="S163" s="292"/>
      <c r="T163" s="29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94" t="s">
        <v>182</v>
      </c>
      <c r="AU163" s="294" t="s">
        <v>85</v>
      </c>
      <c r="AV163" s="15" t="s">
        <v>83</v>
      </c>
      <c r="AW163" s="15" t="s">
        <v>32</v>
      </c>
      <c r="AX163" s="15" t="s">
        <v>76</v>
      </c>
      <c r="AY163" s="294" t="s">
        <v>173</v>
      </c>
    </row>
    <row r="164" s="12" customFormat="1">
      <c r="A164" s="12"/>
      <c r="B164" s="238"/>
      <c r="C164" s="239"/>
      <c r="D164" s="233" t="s">
        <v>182</v>
      </c>
      <c r="E164" s="240" t="s">
        <v>1</v>
      </c>
      <c r="F164" s="241" t="s">
        <v>3302</v>
      </c>
      <c r="G164" s="239"/>
      <c r="H164" s="242">
        <v>0.26900000000000002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48" t="s">
        <v>182</v>
      </c>
      <c r="AU164" s="248" t="s">
        <v>85</v>
      </c>
      <c r="AV164" s="12" t="s">
        <v>85</v>
      </c>
      <c r="AW164" s="12" t="s">
        <v>32</v>
      </c>
      <c r="AX164" s="12" t="s">
        <v>76</v>
      </c>
      <c r="AY164" s="248" t="s">
        <v>173</v>
      </c>
    </row>
    <row r="165" s="13" customFormat="1">
      <c r="A165" s="13"/>
      <c r="B165" s="249"/>
      <c r="C165" s="250"/>
      <c r="D165" s="233" t="s">
        <v>182</v>
      </c>
      <c r="E165" s="251" t="s">
        <v>1</v>
      </c>
      <c r="F165" s="252" t="s">
        <v>184</v>
      </c>
      <c r="G165" s="250"/>
      <c r="H165" s="253">
        <v>1.4420000000000002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9" t="s">
        <v>182</v>
      </c>
      <c r="AU165" s="259" t="s">
        <v>85</v>
      </c>
      <c r="AV165" s="13" t="s">
        <v>178</v>
      </c>
      <c r="AW165" s="13" t="s">
        <v>32</v>
      </c>
      <c r="AX165" s="13" t="s">
        <v>83</v>
      </c>
      <c r="AY165" s="259" t="s">
        <v>173</v>
      </c>
    </row>
    <row r="166" s="2" customFormat="1" ht="16.5" customHeight="1">
      <c r="A166" s="39"/>
      <c r="B166" s="40"/>
      <c r="C166" s="275" t="s">
        <v>224</v>
      </c>
      <c r="D166" s="275" t="s">
        <v>335</v>
      </c>
      <c r="E166" s="276" t="s">
        <v>3303</v>
      </c>
      <c r="F166" s="277" t="s">
        <v>3304</v>
      </c>
      <c r="G166" s="278" t="s">
        <v>304</v>
      </c>
      <c r="H166" s="279">
        <v>1.442</v>
      </c>
      <c r="I166" s="280"/>
      <c r="J166" s="281">
        <f>ROUND(I166*H166,2)</f>
        <v>0</v>
      </c>
      <c r="K166" s="277" t="s">
        <v>1</v>
      </c>
      <c r="L166" s="282"/>
      <c r="M166" s="283" t="s">
        <v>1</v>
      </c>
      <c r="N166" s="284" t="s">
        <v>41</v>
      </c>
      <c r="O166" s="92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358</v>
      </c>
      <c r="AT166" s="231" t="s">
        <v>335</v>
      </c>
      <c r="AU166" s="231" t="s">
        <v>85</v>
      </c>
      <c r="AY166" s="18" t="s">
        <v>173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83</v>
      </c>
      <c r="BK166" s="232">
        <f>ROUND(I166*H166,2)</f>
        <v>0</v>
      </c>
      <c r="BL166" s="18" t="s">
        <v>251</v>
      </c>
      <c r="BM166" s="231" t="s">
        <v>331</v>
      </c>
    </row>
    <row r="167" s="11" customFormat="1" ht="25.92" customHeight="1">
      <c r="A167" s="11"/>
      <c r="B167" s="206"/>
      <c r="C167" s="207"/>
      <c r="D167" s="208" t="s">
        <v>75</v>
      </c>
      <c r="E167" s="209" t="s">
        <v>335</v>
      </c>
      <c r="F167" s="209" t="s">
        <v>3305</v>
      </c>
      <c r="G167" s="207"/>
      <c r="H167" s="207"/>
      <c r="I167" s="210"/>
      <c r="J167" s="211">
        <f>BK167</f>
        <v>0</v>
      </c>
      <c r="K167" s="207"/>
      <c r="L167" s="212"/>
      <c r="M167" s="213"/>
      <c r="N167" s="214"/>
      <c r="O167" s="214"/>
      <c r="P167" s="215">
        <f>P168</f>
        <v>0</v>
      </c>
      <c r="Q167" s="214"/>
      <c r="R167" s="215">
        <f>R168</f>
        <v>0</v>
      </c>
      <c r="S167" s="214"/>
      <c r="T167" s="216">
        <f>T168</f>
        <v>0</v>
      </c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R167" s="217" t="s">
        <v>189</v>
      </c>
      <c r="AT167" s="218" t="s">
        <v>75</v>
      </c>
      <c r="AU167" s="218" t="s">
        <v>76</v>
      </c>
      <c r="AY167" s="217" t="s">
        <v>173</v>
      </c>
      <c r="BK167" s="219">
        <f>BK168</f>
        <v>0</v>
      </c>
    </row>
    <row r="168" s="11" customFormat="1" ht="22.8" customHeight="1">
      <c r="A168" s="11"/>
      <c r="B168" s="206"/>
      <c r="C168" s="207"/>
      <c r="D168" s="208" t="s">
        <v>75</v>
      </c>
      <c r="E168" s="273" t="s">
        <v>3306</v>
      </c>
      <c r="F168" s="273" t="s">
        <v>3307</v>
      </c>
      <c r="G168" s="207"/>
      <c r="H168" s="207"/>
      <c r="I168" s="210"/>
      <c r="J168" s="274">
        <f>BK168</f>
        <v>0</v>
      </c>
      <c r="K168" s="207"/>
      <c r="L168" s="212"/>
      <c r="M168" s="213"/>
      <c r="N168" s="214"/>
      <c r="O168" s="214"/>
      <c r="P168" s="215">
        <f>SUM(P169:P172)</f>
        <v>0</v>
      </c>
      <c r="Q168" s="214"/>
      <c r="R168" s="215">
        <f>SUM(R169:R172)</f>
        <v>0</v>
      </c>
      <c r="S168" s="214"/>
      <c r="T168" s="216">
        <f>SUM(T169:T172)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217" t="s">
        <v>189</v>
      </c>
      <c r="AT168" s="218" t="s">
        <v>75</v>
      </c>
      <c r="AU168" s="218" t="s">
        <v>83</v>
      </c>
      <c r="AY168" s="217" t="s">
        <v>173</v>
      </c>
      <c r="BK168" s="219">
        <f>SUM(BK169:BK172)</f>
        <v>0</v>
      </c>
    </row>
    <row r="169" s="2" customFormat="1" ht="49.05" customHeight="1">
      <c r="A169" s="39"/>
      <c r="B169" s="40"/>
      <c r="C169" s="220" t="s">
        <v>228</v>
      </c>
      <c r="D169" s="220" t="s">
        <v>174</v>
      </c>
      <c r="E169" s="221" t="s">
        <v>3308</v>
      </c>
      <c r="F169" s="222" t="s">
        <v>3309</v>
      </c>
      <c r="G169" s="223" t="s">
        <v>470</v>
      </c>
      <c r="H169" s="224">
        <v>2</v>
      </c>
      <c r="I169" s="225"/>
      <c r="J169" s="226">
        <f>ROUND(I169*H169,2)</f>
        <v>0</v>
      </c>
      <c r="K169" s="222" t="s">
        <v>283</v>
      </c>
      <c r="L169" s="45"/>
      <c r="M169" s="227" t="s">
        <v>1</v>
      </c>
      <c r="N169" s="228" t="s">
        <v>41</v>
      </c>
      <c r="O169" s="92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1" t="s">
        <v>509</v>
      </c>
      <c r="AT169" s="231" t="s">
        <v>174</v>
      </c>
      <c r="AU169" s="231" t="s">
        <v>85</v>
      </c>
      <c r="AY169" s="18" t="s">
        <v>173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83</v>
      </c>
      <c r="BK169" s="232">
        <f>ROUND(I169*H169,2)</f>
        <v>0</v>
      </c>
      <c r="BL169" s="18" t="s">
        <v>509</v>
      </c>
      <c r="BM169" s="231" t="s">
        <v>334</v>
      </c>
    </row>
    <row r="170" s="2" customFormat="1" ht="24.15" customHeight="1">
      <c r="A170" s="39"/>
      <c r="B170" s="40"/>
      <c r="C170" s="275" t="s">
        <v>233</v>
      </c>
      <c r="D170" s="275" t="s">
        <v>335</v>
      </c>
      <c r="E170" s="276" t="s">
        <v>3310</v>
      </c>
      <c r="F170" s="277" t="s">
        <v>3311</v>
      </c>
      <c r="G170" s="278" t="s">
        <v>470</v>
      </c>
      <c r="H170" s="279">
        <v>2</v>
      </c>
      <c r="I170" s="280"/>
      <c r="J170" s="281">
        <f>ROUND(I170*H170,2)</f>
        <v>0</v>
      </c>
      <c r="K170" s="277" t="s">
        <v>1</v>
      </c>
      <c r="L170" s="282"/>
      <c r="M170" s="283" t="s">
        <v>1</v>
      </c>
      <c r="N170" s="284" t="s">
        <v>41</v>
      </c>
      <c r="O170" s="92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927</v>
      </c>
      <c r="AT170" s="231" t="s">
        <v>335</v>
      </c>
      <c r="AU170" s="231" t="s">
        <v>85</v>
      </c>
      <c r="AY170" s="18" t="s">
        <v>173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8" t="s">
        <v>83</v>
      </c>
      <c r="BK170" s="232">
        <f>ROUND(I170*H170,2)</f>
        <v>0</v>
      </c>
      <c r="BL170" s="18" t="s">
        <v>509</v>
      </c>
      <c r="BM170" s="231" t="s">
        <v>338</v>
      </c>
    </row>
    <row r="171" s="2" customFormat="1" ht="37.8" customHeight="1">
      <c r="A171" s="39"/>
      <c r="B171" s="40"/>
      <c r="C171" s="220" t="s">
        <v>237</v>
      </c>
      <c r="D171" s="220" t="s">
        <v>174</v>
      </c>
      <c r="E171" s="221" t="s">
        <v>3312</v>
      </c>
      <c r="F171" s="222" t="s">
        <v>3313</v>
      </c>
      <c r="G171" s="223" t="s">
        <v>470</v>
      </c>
      <c r="H171" s="224">
        <v>2</v>
      </c>
      <c r="I171" s="225"/>
      <c r="J171" s="226">
        <f>ROUND(I171*H171,2)</f>
        <v>0</v>
      </c>
      <c r="K171" s="222" t="s">
        <v>1</v>
      </c>
      <c r="L171" s="45"/>
      <c r="M171" s="227" t="s">
        <v>1</v>
      </c>
      <c r="N171" s="228" t="s">
        <v>41</v>
      </c>
      <c r="O171" s="92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509</v>
      </c>
      <c r="AT171" s="231" t="s">
        <v>174</v>
      </c>
      <c r="AU171" s="231" t="s">
        <v>85</v>
      </c>
      <c r="AY171" s="18" t="s">
        <v>173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83</v>
      </c>
      <c r="BK171" s="232">
        <f>ROUND(I171*H171,2)</f>
        <v>0</v>
      </c>
      <c r="BL171" s="18" t="s">
        <v>509</v>
      </c>
      <c r="BM171" s="231" t="s">
        <v>341</v>
      </c>
    </row>
    <row r="172" s="2" customFormat="1" ht="24.15" customHeight="1">
      <c r="A172" s="39"/>
      <c r="B172" s="40"/>
      <c r="C172" s="275" t="s">
        <v>242</v>
      </c>
      <c r="D172" s="275" t="s">
        <v>335</v>
      </c>
      <c r="E172" s="276" t="s">
        <v>3314</v>
      </c>
      <c r="F172" s="277" t="s">
        <v>3315</v>
      </c>
      <c r="G172" s="278" t="s">
        <v>470</v>
      </c>
      <c r="H172" s="279">
        <v>2</v>
      </c>
      <c r="I172" s="280"/>
      <c r="J172" s="281">
        <f>ROUND(I172*H172,2)</f>
        <v>0</v>
      </c>
      <c r="K172" s="277" t="s">
        <v>1</v>
      </c>
      <c r="L172" s="282"/>
      <c r="M172" s="283" t="s">
        <v>1</v>
      </c>
      <c r="N172" s="284" t="s">
        <v>41</v>
      </c>
      <c r="O172" s="92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927</v>
      </c>
      <c r="AT172" s="231" t="s">
        <v>335</v>
      </c>
      <c r="AU172" s="231" t="s">
        <v>85</v>
      </c>
      <c r="AY172" s="18" t="s">
        <v>173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83</v>
      </c>
      <c r="BK172" s="232">
        <f>ROUND(I172*H172,2)</f>
        <v>0</v>
      </c>
      <c r="BL172" s="18" t="s">
        <v>509</v>
      </c>
      <c r="BM172" s="231" t="s">
        <v>344</v>
      </c>
    </row>
    <row r="173" s="11" customFormat="1" ht="25.92" customHeight="1">
      <c r="A173" s="11"/>
      <c r="B173" s="206"/>
      <c r="C173" s="207"/>
      <c r="D173" s="208" t="s">
        <v>75</v>
      </c>
      <c r="E173" s="209" t="s">
        <v>171</v>
      </c>
      <c r="F173" s="209" t="s">
        <v>172</v>
      </c>
      <c r="G173" s="207"/>
      <c r="H173" s="207"/>
      <c r="I173" s="210"/>
      <c r="J173" s="211">
        <f>BK173</f>
        <v>0</v>
      </c>
      <c r="K173" s="207"/>
      <c r="L173" s="212"/>
      <c r="M173" s="213"/>
      <c r="N173" s="214"/>
      <c r="O173" s="214"/>
      <c r="P173" s="215">
        <f>SUM(P174:P179)</f>
        <v>0</v>
      </c>
      <c r="Q173" s="214"/>
      <c r="R173" s="215">
        <f>SUM(R174:R179)</f>
        <v>0</v>
      </c>
      <c r="S173" s="214"/>
      <c r="T173" s="216">
        <f>SUM(T174:T179)</f>
        <v>0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217" t="s">
        <v>83</v>
      </c>
      <c r="AT173" s="218" t="s">
        <v>75</v>
      </c>
      <c r="AU173" s="218" t="s">
        <v>76</v>
      </c>
      <c r="AY173" s="217" t="s">
        <v>173</v>
      </c>
      <c r="BK173" s="219">
        <f>SUM(BK174:BK179)</f>
        <v>0</v>
      </c>
    </row>
    <row r="174" s="2" customFormat="1" ht="49.05" customHeight="1">
      <c r="A174" s="39"/>
      <c r="B174" s="40"/>
      <c r="C174" s="220" t="s">
        <v>8</v>
      </c>
      <c r="D174" s="220" t="s">
        <v>174</v>
      </c>
      <c r="E174" s="221" t="s">
        <v>185</v>
      </c>
      <c r="F174" s="222" t="s">
        <v>186</v>
      </c>
      <c r="G174" s="223" t="s">
        <v>177</v>
      </c>
      <c r="H174" s="224">
        <v>0.01</v>
      </c>
      <c r="I174" s="225"/>
      <c r="J174" s="226">
        <f>ROUND(I174*H174,2)</f>
        <v>0</v>
      </c>
      <c r="K174" s="222" t="s">
        <v>1</v>
      </c>
      <c r="L174" s="45"/>
      <c r="M174" s="227" t="s">
        <v>1</v>
      </c>
      <c r="N174" s="228" t="s">
        <v>41</v>
      </c>
      <c r="O174" s="92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178</v>
      </c>
      <c r="AT174" s="231" t="s">
        <v>174</v>
      </c>
      <c r="AU174" s="231" t="s">
        <v>83</v>
      </c>
      <c r="AY174" s="18" t="s">
        <v>173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83</v>
      </c>
      <c r="BK174" s="232">
        <f>ROUND(I174*H174,2)</f>
        <v>0</v>
      </c>
      <c r="BL174" s="18" t="s">
        <v>178</v>
      </c>
      <c r="BM174" s="231" t="s">
        <v>354</v>
      </c>
    </row>
    <row r="175" s="2" customFormat="1">
      <c r="A175" s="39"/>
      <c r="B175" s="40"/>
      <c r="C175" s="41"/>
      <c r="D175" s="233" t="s">
        <v>180</v>
      </c>
      <c r="E175" s="41"/>
      <c r="F175" s="234" t="s">
        <v>181</v>
      </c>
      <c r="G175" s="41"/>
      <c r="H175" s="41"/>
      <c r="I175" s="235"/>
      <c r="J175" s="41"/>
      <c r="K175" s="41"/>
      <c r="L175" s="45"/>
      <c r="M175" s="236"/>
      <c r="N175" s="237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180</v>
      </c>
      <c r="AU175" s="18" t="s">
        <v>83</v>
      </c>
    </row>
    <row r="176" s="2" customFormat="1" ht="44.25" customHeight="1">
      <c r="A176" s="39"/>
      <c r="B176" s="40"/>
      <c r="C176" s="220" t="s">
        <v>251</v>
      </c>
      <c r="D176" s="220" t="s">
        <v>174</v>
      </c>
      <c r="E176" s="221" t="s">
        <v>190</v>
      </c>
      <c r="F176" s="222" t="s">
        <v>191</v>
      </c>
      <c r="G176" s="223" t="s">
        <v>177</v>
      </c>
      <c r="H176" s="224">
        <v>0.01</v>
      </c>
      <c r="I176" s="225"/>
      <c r="J176" s="226">
        <f>ROUND(I176*H176,2)</f>
        <v>0</v>
      </c>
      <c r="K176" s="222" t="s">
        <v>1</v>
      </c>
      <c r="L176" s="45"/>
      <c r="M176" s="227" t="s">
        <v>1</v>
      </c>
      <c r="N176" s="228" t="s">
        <v>41</v>
      </c>
      <c r="O176" s="92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1" t="s">
        <v>178</v>
      </c>
      <c r="AT176" s="231" t="s">
        <v>174</v>
      </c>
      <c r="AU176" s="231" t="s">
        <v>83</v>
      </c>
      <c r="AY176" s="18" t="s">
        <v>173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8" t="s">
        <v>83</v>
      </c>
      <c r="BK176" s="232">
        <f>ROUND(I176*H176,2)</f>
        <v>0</v>
      </c>
      <c r="BL176" s="18" t="s">
        <v>178</v>
      </c>
      <c r="BM176" s="231" t="s">
        <v>358</v>
      </c>
    </row>
    <row r="177" s="2" customFormat="1">
      <c r="A177" s="39"/>
      <c r="B177" s="40"/>
      <c r="C177" s="41"/>
      <c r="D177" s="233" t="s">
        <v>180</v>
      </c>
      <c r="E177" s="41"/>
      <c r="F177" s="234" t="s">
        <v>181</v>
      </c>
      <c r="G177" s="41"/>
      <c r="H177" s="41"/>
      <c r="I177" s="235"/>
      <c r="J177" s="41"/>
      <c r="K177" s="41"/>
      <c r="L177" s="45"/>
      <c r="M177" s="236"/>
      <c r="N177" s="237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180</v>
      </c>
      <c r="AU177" s="18" t="s">
        <v>83</v>
      </c>
    </row>
    <row r="178" s="12" customFormat="1">
      <c r="A178" s="12"/>
      <c r="B178" s="238"/>
      <c r="C178" s="239"/>
      <c r="D178" s="233" t="s">
        <v>182</v>
      </c>
      <c r="E178" s="240" t="s">
        <v>1</v>
      </c>
      <c r="F178" s="241" t="s">
        <v>6</v>
      </c>
      <c r="G178" s="239"/>
      <c r="H178" s="242">
        <v>0.01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48" t="s">
        <v>182</v>
      </c>
      <c r="AU178" s="248" t="s">
        <v>83</v>
      </c>
      <c r="AV178" s="12" t="s">
        <v>85</v>
      </c>
      <c r="AW178" s="12" t="s">
        <v>32</v>
      </c>
      <c r="AX178" s="12" t="s">
        <v>76</v>
      </c>
      <c r="AY178" s="248" t="s">
        <v>173</v>
      </c>
    </row>
    <row r="179" s="13" customFormat="1">
      <c r="A179" s="13"/>
      <c r="B179" s="249"/>
      <c r="C179" s="250"/>
      <c r="D179" s="233" t="s">
        <v>182</v>
      </c>
      <c r="E179" s="251" t="s">
        <v>1</v>
      </c>
      <c r="F179" s="252" t="s">
        <v>184</v>
      </c>
      <c r="G179" s="250"/>
      <c r="H179" s="253">
        <v>0.01</v>
      </c>
      <c r="I179" s="254"/>
      <c r="J179" s="250"/>
      <c r="K179" s="250"/>
      <c r="L179" s="255"/>
      <c r="M179" s="260"/>
      <c r="N179" s="261"/>
      <c r="O179" s="261"/>
      <c r="P179" s="261"/>
      <c r="Q179" s="261"/>
      <c r="R179" s="261"/>
      <c r="S179" s="261"/>
      <c r="T179" s="26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9" t="s">
        <v>182</v>
      </c>
      <c r="AU179" s="259" t="s">
        <v>83</v>
      </c>
      <c r="AV179" s="13" t="s">
        <v>178</v>
      </c>
      <c r="AW179" s="13" t="s">
        <v>32</v>
      </c>
      <c r="AX179" s="13" t="s">
        <v>83</v>
      </c>
      <c r="AY179" s="259" t="s">
        <v>173</v>
      </c>
    </row>
    <row r="180" s="2" customFormat="1" ht="6.96" customHeight="1">
      <c r="A180" s="39"/>
      <c r="B180" s="67"/>
      <c r="C180" s="68"/>
      <c r="D180" s="68"/>
      <c r="E180" s="68"/>
      <c r="F180" s="68"/>
      <c r="G180" s="68"/>
      <c r="H180" s="68"/>
      <c r="I180" s="68"/>
      <c r="J180" s="68"/>
      <c r="K180" s="68"/>
      <c r="L180" s="45"/>
      <c r="M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</row>
  </sheetData>
  <sheetProtection sheet="1" autoFilter="0" formatColumns="0" formatRows="0" objects="1" scenarios="1" spinCount="100000" saltValue="/r5Gym4KYjTAI0TlKSgTiLRiN/lamm0ysqdxXPvyVxOtWD/pyAy5Ct9MxLhNjyqIS8C/bFchp6JEPDBmLSiFKQ==" hashValue="5NLJwGY0Q91WmHkDIL4xo6rBqyEQEthHQBnfPLoupkbhcuGmz1SO399cWQlb0CZi7yEoKKMSjj1EDCQ+rHEy3g==" algorithmName="SHA-512" password="CC35"/>
  <autoFilter ref="C127:K17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146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Rekonstrukce VB ŽST Senice na Hané</v>
      </c>
      <c r="F7" s="151"/>
      <c r="G7" s="151"/>
      <c r="H7" s="151"/>
      <c r="L7" s="21"/>
    </row>
    <row r="8" s="1" customFormat="1" ht="12" customHeight="1">
      <c r="B8" s="21"/>
      <c r="D8" s="151" t="s">
        <v>147</v>
      </c>
      <c r="L8" s="21"/>
    </row>
    <row r="9" s="2" customFormat="1" ht="16.5" customHeight="1">
      <c r="A9" s="39"/>
      <c r="B9" s="45"/>
      <c r="C9" s="39"/>
      <c r="D9" s="39"/>
      <c r="E9" s="152" t="s">
        <v>374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149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3316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16. 5. 2023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83.25" customHeight="1">
      <c r="A29" s="155"/>
      <c r="B29" s="156"/>
      <c r="C29" s="155"/>
      <c r="D29" s="155"/>
      <c r="E29" s="157" t="s">
        <v>151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ROUND(J126,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ROUND((SUM(BE126:BE149)),  2)</f>
        <v>0</v>
      </c>
      <c r="G35" s="39"/>
      <c r="H35" s="39"/>
      <c r="I35" s="165">
        <v>0.20999999999999999</v>
      </c>
      <c r="J35" s="164">
        <f>ROUND(((SUM(BE126:BE149))*I35),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ROUND((SUM(BF126:BF149)),  2)</f>
        <v>0</v>
      </c>
      <c r="G36" s="39"/>
      <c r="H36" s="39"/>
      <c r="I36" s="165">
        <v>0.14999999999999999</v>
      </c>
      <c r="J36" s="164">
        <f>ROUND(((SUM(BF126:BF149))*I36),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ROUND((SUM(BG126:BG149)),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ROUND((SUM(BH126:BH149)),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ROUND((SUM(BI126:BI149)),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Rekonstrukce VB ŽST Senice na Hané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147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374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149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86-78-86 - D.2.2.5 - Odstranění přístavby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16. 5. 2023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 státní organizace</v>
      </c>
      <c r="G93" s="41"/>
      <c r="H93" s="41"/>
      <c r="I93" s="33" t="s">
        <v>30</v>
      </c>
      <c r="J93" s="37" t="str">
        <f>E23</f>
        <v>SAGASTA s. r. 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153</v>
      </c>
      <c r="D96" s="186"/>
      <c r="E96" s="186"/>
      <c r="F96" s="186"/>
      <c r="G96" s="186"/>
      <c r="H96" s="186"/>
      <c r="I96" s="186"/>
      <c r="J96" s="187" t="s">
        <v>154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155</v>
      </c>
      <c r="D98" s="41"/>
      <c r="E98" s="41"/>
      <c r="F98" s="41"/>
      <c r="G98" s="41"/>
      <c r="H98" s="41"/>
      <c r="I98" s="41"/>
      <c r="J98" s="111">
        <f>J126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156</v>
      </c>
    </row>
    <row r="99" s="9" customFormat="1" ht="24.96" customHeight="1">
      <c r="A99" s="9"/>
      <c r="B99" s="189"/>
      <c r="C99" s="190"/>
      <c r="D99" s="191" t="s">
        <v>294</v>
      </c>
      <c r="E99" s="192"/>
      <c r="F99" s="192"/>
      <c r="G99" s="192"/>
      <c r="H99" s="192"/>
      <c r="I99" s="192"/>
      <c r="J99" s="193">
        <f>J127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68"/>
      <c r="C100" s="134"/>
      <c r="D100" s="269" t="s">
        <v>297</v>
      </c>
      <c r="E100" s="270"/>
      <c r="F100" s="270"/>
      <c r="G100" s="270"/>
      <c r="H100" s="270"/>
      <c r="I100" s="270"/>
      <c r="J100" s="271">
        <f>J128</f>
        <v>0</v>
      </c>
      <c r="K100" s="134"/>
      <c r="L100" s="272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68"/>
      <c r="C101" s="134"/>
      <c r="D101" s="269" t="s">
        <v>298</v>
      </c>
      <c r="E101" s="270"/>
      <c r="F101" s="270"/>
      <c r="G101" s="270"/>
      <c r="H101" s="270"/>
      <c r="I101" s="270"/>
      <c r="J101" s="271">
        <f>J130</f>
        <v>0</v>
      </c>
      <c r="K101" s="134"/>
      <c r="L101" s="272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9" customFormat="1" ht="24.96" customHeight="1">
      <c r="A102" s="9"/>
      <c r="B102" s="189"/>
      <c r="C102" s="190"/>
      <c r="D102" s="191" t="s">
        <v>380</v>
      </c>
      <c r="E102" s="192"/>
      <c r="F102" s="192"/>
      <c r="G102" s="192"/>
      <c r="H102" s="192"/>
      <c r="I102" s="192"/>
      <c r="J102" s="193">
        <f>J132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4" customFormat="1" ht="19.92" customHeight="1">
      <c r="A103" s="14"/>
      <c r="B103" s="268"/>
      <c r="C103" s="134"/>
      <c r="D103" s="269" t="s">
        <v>389</v>
      </c>
      <c r="E103" s="270"/>
      <c r="F103" s="270"/>
      <c r="G103" s="270"/>
      <c r="H103" s="270"/>
      <c r="I103" s="270"/>
      <c r="J103" s="271">
        <f>J133</f>
        <v>0</v>
      </c>
      <c r="K103" s="134"/>
      <c r="L103" s="272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9" customFormat="1" ht="24.96" customHeight="1">
      <c r="A104" s="9"/>
      <c r="B104" s="189"/>
      <c r="C104" s="190"/>
      <c r="D104" s="191" t="s">
        <v>157</v>
      </c>
      <c r="E104" s="192"/>
      <c r="F104" s="192"/>
      <c r="G104" s="192"/>
      <c r="H104" s="192"/>
      <c r="I104" s="192"/>
      <c r="J104" s="193">
        <f>J139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158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4" t="str">
        <f>E7</f>
        <v>Rekonstrukce VB ŽST Senice na Hané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147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184" t="s">
        <v>374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149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E11</f>
        <v>SO 86-78-86 - D.2.2.5 - Odstranění přístavby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F14</f>
        <v xml:space="preserve"> </v>
      </c>
      <c r="G120" s="41"/>
      <c r="H120" s="41"/>
      <c r="I120" s="33" t="s">
        <v>22</v>
      </c>
      <c r="J120" s="80" t="str">
        <f>IF(J14="","",J14)</f>
        <v>16. 5. 2023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E17</f>
        <v>Správa železnic, státní organizace</v>
      </c>
      <c r="G122" s="41"/>
      <c r="H122" s="41"/>
      <c r="I122" s="33" t="s">
        <v>30</v>
      </c>
      <c r="J122" s="37" t="str">
        <f>E23</f>
        <v>SAGASTA s. r. 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IF(E20="","",E20)</f>
        <v>Vyplň údaj</v>
      </c>
      <c r="G123" s="41"/>
      <c r="H123" s="41"/>
      <c r="I123" s="33" t="s">
        <v>33</v>
      </c>
      <c r="J123" s="37" t="str">
        <f>E26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0" customFormat="1" ht="29.28" customHeight="1">
      <c r="A125" s="195"/>
      <c r="B125" s="196"/>
      <c r="C125" s="197" t="s">
        <v>159</v>
      </c>
      <c r="D125" s="198" t="s">
        <v>61</v>
      </c>
      <c r="E125" s="198" t="s">
        <v>57</v>
      </c>
      <c r="F125" s="198" t="s">
        <v>58</v>
      </c>
      <c r="G125" s="198" t="s">
        <v>160</v>
      </c>
      <c r="H125" s="198" t="s">
        <v>161</v>
      </c>
      <c r="I125" s="198" t="s">
        <v>162</v>
      </c>
      <c r="J125" s="198" t="s">
        <v>154</v>
      </c>
      <c r="K125" s="199" t="s">
        <v>163</v>
      </c>
      <c r="L125" s="200"/>
      <c r="M125" s="101" t="s">
        <v>1</v>
      </c>
      <c r="N125" s="102" t="s">
        <v>40</v>
      </c>
      <c r="O125" s="102" t="s">
        <v>164</v>
      </c>
      <c r="P125" s="102" t="s">
        <v>165</v>
      </c>
      <c r="Q125" s="102" t="s">
        <v>166</v>
      </c>
      <c r="R125" s="102" t="s">
        <v>167</v>
      </c>
      <c r="S125" s="102" t="s">
        <v>168</v>
      </c>
      <c r="T125" s="103" t="s">
        <v>169</v>
      </c>
      <c r="U125" s="195"/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/>
    </row>
    <row r="126" s="2" customFormat="1" ht="22.8" customHeight="1">
      <c r="A126" s="39"/>
      <c r="B126" s="40"/>
      <c r="C126" s="108" t="s">
        <v>170</v>
      </c>
      <c r="D126" s="41"/>
      <c r="E126" s="41"/>
      <c r="F126" s="41"/>
      <c r="G126" s="41"/>
      <c r="H126" s="41"/>
      <c r="I126" s="41"/>
      <c r="J126" s="201">
        <f>BK126</f>
        <v>0</v>
      </c>
      <c r="K126" s="41"/>
      <c r="L126" s="45"/>
      <c r="M126" s="104"/>
      <c r="N126" s="202"/>
      <c r="O126" s="105"/>
      <c r="P126" s="203">
        <f>P127+P132+P139</f>
        <v>0</v>
      </c>
      <c r="Q126" s="105"/>
      <c r="R126" s="203">
        <f>R127+R132+R139</f>
        <v>0</v>
      </c>
      <c r="S126" s="105"/>
      <c r="T126" s="204">
        <f>T127+T132+T139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156</v>
      </c>
      <c r="BK126" s="205">
        <f>BK127+BK132+BK139</f>
        <v>0</v>
      </c>
    </row>
    <row r="127" s="11" customFormat="1" ht="25.92" customHeight="1">
      <c r="A127" s="11"/>
      <c r="B127" s="206"/>
      <c r="C127" s="207"/>
      <c r="D127" s="208" t="s">
        <v>75</v>
      </c>
      <c r="E127" s="209" t="s">
        <v>299</v>
      </c>
      <c r="F127" s="209" t="s">
        <v>300</v>
      </c>
      <c r="G127" s="207"/>
      <c r="H127" s="207"/>
      <c r="I127" s="210"/>
      <c r="J127" s="211">
        <f>BK127</f>
        <v>0</v>
      </c>
      <c r="K127" s="207"/>
      <c r="L127" s="212"/>
      <c r="M127" s="213"/>
      <c r="N127" s="214"/>
      <c r="O127" s="214"/>
      <c r="P127" s="215">
        <f>P128+P130</f>
        <v>0</v>
      </c>
      <c r="Q127" s="214"/>
      <c r="R127" s="215">
        <f>R128+R130</f>
        <v>0</v>
      </c>
      <c r="S127" s="214"/>
      <c r="T127" s="216">
        <f>T128+T130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17" t="s">
        <v>83</v>
      </c>
      <c r="AT127" s="218" t="s">
        <v>75</v>
      </c>
      <c r="AU127" s="218" t="s">
        <v>76</v>
      </c>
      <c r="AY127" s="217" t="s">
        <v>173</v>
      </c>
      <c r="BK127" s="219">
        <f>BK128+BK130</f>
        <v>0</v>
      </c>
    </row>
    <row r="128" s="11" customFormat="1" ht="22.8" customHeight="1">
      <c r="A128" s="11"/>
      <c r="B128" s="206"/>
      <c r="C128" s="207"/>
      <c r="D128" s="208" t="s">
        <v>75</v>
      </c>
      <c r="E128" s="273" t="s">
        <v>218</v>
      </c>
      <c r="F128" s="273" t="s">
        <v>350</v>
      </c>
      <c r="G128" s="207"/>
      <c r="H128" s="207"/>
      <c r="I128" s="210"/>
      <c r="J128" s="274">
        <f>BK128</f>
        <v>0</v>
      </c>
      <c r="K128" s="207"/>
      <c r="L128" s="212"/>
      <c r="M128" s="213"/>
      <c r="N128" s="214"/>
      <c r="O128" s="214"/>
      <c r="P128" s="215">
        <f>P129</f>
        <v>0</v>
      </c>
      <c r="Q128" s="214"/>
      <c r="R128" s="215">
        <f>R129</f>
        <v>0</v>
      </c>
      <c r="S128" s="214"/>
      <c r="T128" s="216">
        <f>T129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7" t="s">
        <v>83</v>
      </c>
      <c r="AT128" s="218" t="s">
        <v>75</v>
      </c>
      <c r="AU128" s="218" t="s">
        <v>83</v>
      </c>
      <c r="AY128" s="217" t="s">
        <v>173</v>
      </c>
      <c r="BK128" s="219">
        <f>BK129</f>
        <v>0</v>
      </c>
    </row>
    <row r="129" s="2" customFormat="1" ht="49.05" customHeight="1">
      <c r="A129" s="39"/>
      <c r="B129" s="40"/>
      <c r="C129" s="220" t="s">
        <v>83</v>
      </c>
      <c r="D129" s="220" t="s">
        <v>174</v>
      </c>
      <c r="E129" s="221" t="s">
        <v>3317</v>
      </c>
      <c r="F129" s="222" t="s">
        <v>3318</v>
      </c>
      <c r="G129" s="223" t="s">
        <v>314</v>
      </c>
      <c r="H129" s="224">
        <v>152.953</v>
      </c>
      <c r="I129" s="225"/>
      <c r="J129" s="226">
        <f>ROUND(I129*H129,2)</f>
        <v>0</v>
      </c>
      <c r="K129" s="222" t="s">
        <v>283</v>
      </c>
      <c r="L129" s="45"/>
      <c r="M129" s="227" t="s">
        <v>1</v>
      </c>
      <c r="N129" s="228" t="s">
        <v>41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178</v>
      </c>
      <c r="AT129" s="231" t="s">
        <v>174</v>
      </c>
      <c r="AU129" s="231" t="s">
        <v>85</v>
      </c>
      <c r="AY129" s="18" t="s">
        <v>173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83</v>
      </c>
      <c r="BK129" s="232">
        <f>ROUND(I129*H129,2)</f>
        <v>0</v>
      </c>
      <c r="BL129" s="18" t="s">
        <v>178</v>
      </c>
      <c r="BM129" s="231" t="s">
        <v>85</v>
      </c>
    </row>
    <row r="130" s="11" customFormat="1" ht="22.8" customHeight="1">
      <c r="A130" s="11"/>
      <c r="B130" s="206"/>
      <c r="C130" s="207"/>
      <c r="D130" s="208" t="s">
        <v>75</v>
      </c>
      <c r="E130" s="273" t="s">
        <v>364</v>
      </c>
      <c r="F130" s="273" t="s">
        <v>365</v>
      </c>
      <c r="G130" s="207"/>
      <c r="H130" s="207"/>
      <c r="I130" s="210"/>
      <c r="J130" s="274">
        <f>BK130</f>
        <v>0</v>
      </c>
      <c r="K130" s="207"/>
      <c r="L130" s="212"/>
      <c r="M130" s="213"/>
      <c r="N130" s="214"/>
      <c r="O130" s="214"/>
      <c r="P130" s="215">
        <f>P131</f>
        <v>0</v>
      </c>
      <c r="Q130" s="214"/>
      <c r="R130" s="215">
        <f>R131</f>
        <v>0</v>
      </c>
      <c r="S130" s="214"/>
      <c r="T130" s="216">
        <f>T131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17" t="s">
        <v>83</v>
      </c>
      <c r="AT130" s="218" t="s">
        <v>75</v>
      </c>
      <c r="AU130" s="218" t="s">
        <v>83</v>
      </c>
      <c r="AY130" s="217" t="s">
        <v>173</v>
      </c>
      <c r="BK130" s="219">
        <f>BK131</f>
        <v>0</v>
      </c>
    </row>
    <row r="131" s="2" customFormat="1" ht="21.75" customHeight="1">
      <c r="A131" s="39"/>
      <c r="B131" s="40"/>
      <c r="C131" s="220" t="s">
        <v>85</v>
      </c>
      <c r="D131" s="220" t="s">
        <v>174</v>
      </c>
      <c r="E131" s="221" t="s">
        <v>3319</v>
      </c>
      <c r="F131" s="222" t="s">
        <v>3320</v>
      </c>
      <c r="G131" s="223" t="s">
        <v>221</v>
      </c>
      <c r="H131" s="224">
        <v>100.949</v>
      </c>
      <c r="I131" s="225"/>
      <c r="J131" s="226">
        <f>ROUND(I131*H131,2)</f>
        <v>0</v>
      </c>
      <c r="K131" s="222" t="s">
        <v>283</v>
      </c>
      <c r="L131" s="45"/>
      <c r="M131" s="227" t="s">
        <v>1</v>
      </c>
      <c r="N131" s="228" t="s">
        <v>41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178</v>
      </c>
      <c r="AT131" s="231" t="s">
        <v>174</v>
      </c>
      <c r="AU131" s="231" t="s">
        <v>85</v>
      </c>
      <c r="AY131" s="18" t="s">
        <v>173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83</v>
      </c>
      <c r="BK131" s="232">
        <f>ROUND(I131*H131,2)</f>
        <v>0</v>
      </c>
      <c r="BL131" s="18" t="s">
        <v>178</v>
      </c>
      <c r="BM131" s="231" t="s">
        <v>178</v>
      </c>
    </row>
    <row r="132" s="11" customFormat="1" ht="25.92" customHeight="1">
      <c r="A132" s="11"/>
      <c r="B132" s="206"/>
      <c r="C132" s="207"/>
      <c r="D132" s="208" t="s">
        <v>75</v>
      </c>
      <c r="E132" s="209" t="s">
        <v>950</v>
      </c>
      <c r="F132" s="209" t="s">
        <v>951</v>
      </c>
      <c r="G132" s="207"/>
      <c r="H132" s="207"/>
      <c r="I132" s="210"/>
      <c r="J132" s="211">
        <f>BK132</f>
        <v>0</v>
      </c>
      <c r="K132" s="207"/>
      <c r="L132" s="212"/>
      <c r="M132" s="213"/>
      <c r="N132" s="214"/>
      <c r="O132" s="214"/>
      <c r="P132" s="215">
        <f>P133</f>
        <v>0</v>
      </c>
      <c r="Q132" s="214"/>
      <c r="R132" s="215">
        <f>R133</f>
        <v>0</v>
      </c>
      <c r="S132" s="214"/>
      <c r="T132" s="216">
        <f>T133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17" t="s">
        <v>85</v>
      </c>
      <c r="AT132" s="218" t="s">
        <v>75</v>
      </c>
      <c r="AU132" s="218" t="s">
        <v>76</v>
      </c>
      <c r="AY132" s="217" t="s">
        <v>173</v>
      </c>
      <c r="BK132" s="219">
        <f>BK133</f>
        <v>0</v>
      </c>
    </row>
    <row r="133" s="11" customFormat="1" ht="22.8" customHeight="1">
      <c r="A133" s="11"/>
      <c r="B133" s="206"/>
      <c r="C133" s="207"/>
      <c r="D133" s="208" t="s">
        <v>75</v>
      </c>
      <c r="E133" s="273" t="s">
        <v>1614</v>
      </c>
      <c r="F133" s="273" t="s">
        <v>1615</v>
      </c>
      <c r="G133" s="207"/>
      <c r="H133" s="207"/>
      <c r="I133" s="210"/>
      <c r="J133" s="274">
        <f>BK133</f>
        <v>0</v>
      </c>
      <c r="K133" s="207"/>
      <c r="L133" s="212"/>
      <c r="M133" s="213"/>
      <c r="N133" s="214"/>
      <c r="O133" s="214"/>
      <c r="P133" s="215">
        <f>SUM(P134:P138)</f>
        <v>0</v>
      </c>
      <c r="Q133" s="214"/>
      <c r="R133" s="215">
        <f>SUM(R134:R138)</f>
        <v>0</v>
      </c>
      <c r="S133" s="214"/>
      <c r="T133" s="216">
        <f>SUM(T134:T138)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17" t="s">
        <v>85</v>
      </c>
      <c r="AT133" s="218" t="s">
        <v>75</v>
      </c>
      <c r="AU133" s="218" t="s">
        <v>83</v>
      </c>
      <c r="AY133" s="217" t="s">
        <v>173</v>
      </c>
      <c r="BK133" s="219">
        <f>SUM(BK134:BK138)</f>
        <v>0</v>
      </c>
    </row>
    <row r="134" s="2" customFormat="1" ht="33" customHeight="1">
      <c r="A134" s="39"/>
      <c r="B134" s="40"/>
      <c r="C134" s="220" t="s">
        <v>189</v>
      </c>
      <c r="D134" s="220" t="s">
        <v>174</v>
      </c>
      <c r="E134" s="221" t="s">
        <v>3321</v>
      </c>
      <c r="F134" s="222" t="s">
        <v>3322</v>
      </c>
      <c r="G134" s="223" t="s">
        <v>1028</v>
      </c>
      <c r="H134" s="224">
        <v>35</v>
      </c>
      <c r="I134" s="225"/>
      <c r="J134" s="226">
        <f>ROUND(I134*H134,2)</f>
        <v>0</v>
      </c>
      <c r="K134" s="222" t="s">
        <v>283</v>
      </c>
      <c r="L134" s="45"/>
      <c r="M134" s="227" t="s">
        <v>1</v>
      </c>
      <c r="N134" s="228" t="s">
        <v>41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251</v>
      </c>
      <c r="AT134" s="231" t="s">
        <v>174</v>
      </c>
      <c r="AU134" s="231" t="s">
        <v>85</v>
      </c>
      <c r="AY134" s="18" t="s">
        <v>173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83</v>
      </c>
      <c r="BK134" s="232">
        <f>ROUND(I134*H134,2)</f>
        <v>0</v>
      </c>
      <c r="BL134" s="18" t="s">
        <v>251</v>
      </c>
      <c r="BM134" s="231" t="s">
        <v>203</v>
      </c>
    </row>
    <row r="135" s="2" customFormat="1">
      <c r="A135" s="39"/>
      <c r="B135" s="40"/>
      <c r="C135" s="41"/>
      <c r="D135" s="233" t="s">
        <v>180</v>
      </c>
      <c r="E135" s="41"/>
      <c r="F135" s="234" t="s">
        <v>3323</v>
      </c>
      <c r="G135" s="41"/>
      <c r="H135" s="41"/>
      <c r="I135" s="235"/>
      <c r="J135" s="41"/>
      <c r="K135" s="41"/>
      <c r="L135" s="45"/>
      <c r="M135" s="236"/>
      <c r="N135" s="237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180</v>
      </c>
      <c r="AU135" s="18" t="s">
        <v>85</v>
      </c>
    </row>
    <row r="136" s="2" customFormat="1" ht="37.8" customHeight="1">
      <c r="A136" s="39"/>
      <c r="B136" s="40"/>
      <c r="C136" s="220" t="s">
        <v>178</v>
      </c>
      <c r="D136" s="220" t="s">
        <v>174</v>
      </c>
      <c r="E136" s="221" t="s">
        <v>3324</v>
      </c>
      <c r="F136" s="222" t="s">
        <v>3325</v>
      </c>
      <c r="G136" s="223" t="s">
        <v>1028</v>
      </c>
      <c r="H136" s="224">
        <v>150</v>
      </c>
      <c r="I136" s="225"/>
      <c r="J136" s="226">
        <f>ROUND(I136*H136,2)</f>
        <v>0</v>
      </c>
      <c r="K136" s="222" t="s">
        <v>283</v>
      </c>
      <c r="L136" s="45"/>
      <c r="M136" s="227" t="s">
        <v>1</v>
      </c>
      <c r="N136" s="228" t="s">
        <v>41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251</v>
      </c>
      <c r="AT136" s="231" t="s">
        <v>174</v>
      </c>
      <c r="AU136" s="231" t="s">
        <v>85</v>
      </c>
      <c r="AY136" s="18" t="s">
        <v>173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83</v>
      </c>
      <c r="BK136" s="232">
        <f>ROUND(I136*H136,2)</f>
        <v>0</v>
      </c>
      <c r="BL136" s="18" t="s">
        <v>251</v>
      </c>
      <c r="BM136" s="231" t="s">
        <v>213</v>
      </c>
    </row>
    <row r="137" s="2" customFormat="1">
      <c r="A137" s="39"/>
      <c r="B137" s="40"/>
      <c r="C137" s="41"/>
      <c r="D137" s="233" t="s">
        <v>180</v>
      </c>
      <c r="E137" s="41"/>
      <c r="F137" s="234" t="s">
        <v>3323</v>
      </c>
      <c r="G137" s="41"/>
      <c r="H137" s="41"/>
      <c r="I137" s="235"/>
      <c r="J137" s="41"/>
      <c r="K137" s="41"/>
      <c r="L137" s="45"/>
      <c r="M137" s="236"/>
      <c r="N137" s="237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180</v>
      </c>
      <c r="AU137" s="18" t="s">
        <v>85</v>
      </c>
    </row>
    <row r="138" s="2" customFormat="1" ht="44.25" customHeight="1">
      <c r="A138" s="39"/>
      <c r="B138" s="40"/>
      <c r="C138" s="220" t="s">
        <v>198</v>
      </c>
      <c r="D138" s="220" t="s">
        <v>174</v>
      </c>
      <c r="E138" s="221" t="s">
        <v>3326</v>
      </c>
      <c r="F138" s="222" t="s">
        <v>3327</v>
      </c>
      <c r="G138" s="223" t="s">
        <v>221</v>
      </c>
      <c r="H138" s="224">
        <v>0.185</v>
      </c>
      <c r="I138" s="225"/>
      <c r="J138" s="226">
        <f>ROUND(I138*H138,2)</f>
        <v>0</v>
      </c>
      <c r="K138" s="222" t="s">
        <v>283</v>
      </c>
      <c r="L138" s="45"/>
      <c r="M138" s="227" t="s">
        <v>1</v>
      </c>
      <c r="N138" s="228" t="s">
        <v>41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251</v>
      </c>
      <c r="AT138" s="231" t="s">
        <v>174</v>
      </c>
      <c r="AU138" s="231" t="s">
        <v>85</v>
      </c>
      <c r="AY138" s="18" t="s">
        <v>173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83</v>
      </c>
      <c r="BK138" s="232">
        <f>ROUND(I138*H138,2)</f>
        <v>0</v>
      </c>
      <c r="BL138" s="18" t="s">
        <v>251</v>
      </c>
      <c r="BM138" s="231" t="s">
        <v>224</v>
      </c>
    </row>
    <row r="139" s="11" customFormat="1" ht="25.92" customHeight="1">
      <c r="A139" s="11"/>
      <c r="B139" s="206"/>
      <c r="C139" s="207"/>
      <c r="D139" s="208" t="s">
        <v>75</v>
      </c>
      <c r="E139" s="209" t="s">
        <v>171</v>
      </c>
      <c r="F139" s="209" t="s">
        <v>172</v>
      </c>
      <c r="G139" s="207"/>
      <c r="H139" s="207"/>
      <c r="I139" s="210"/>
      <c r="J139" s="211">
        <f>BK139</f>
        <v>0</v>
      </c>
      <c r="K139" s="207"/>
      <c r="L139" s="212"/>
      <c r="M139" s="213"/>
      <c r="N139" s="214"/>
      <c r="O139" s="214"/>
      <c r="P139" s="215">
        <f>SUM(P140:P149)</f>
        <v>0</v>
      </c>
      <c r="Q139" s="214"/>
      <c r="R139" s="215">
        <f>SUM(R140:R149)</f>
        <v>0</v>
      </c>
      <c r="S139" s="214"/>
      <c r="T139" s="216">
        <f>SUM(T140:T149)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17" t="s">
        <v>83</v>
      </c>
      <c r="AT139" s="218" t="s">
        <v>75</v>
      </c>
      <c r="AU139" s="218" t="s">
        <v>76</v>
      </c>
      <c r="AY139" s="217" t="s">
        <v>173</v>
      </c>
      <c r="BK139" s="219">
        <f>SUM(BK140:BK149)</f>
        <v>0</v>
      </c>
    </row>
    <row r="140" s="2" customFormat="1" ht="49.05" customHeight="1">
      <c r="A140" s="39"/>
      <c r="B140" s="40"/>
      <c r="C140" s="220" t="s">
        <v>203</v>
      </c>
      <c r="D140" s="220" t="s">
        <v>174</v>
      </c>
      <c r="E140" s="221" t="s">
        <v>185</v>
      </c>
      <c r="F140" s="222" t="s">
        <v>186</v>
      </c>
      <c r="G140" s="223" t="s">
        <v>177</v>
      </c>
      <c r="H140" s="224">
        <v>50.948999999999998</v>
      </c>
      <c r="I140" s="225"/>
      <c r="J140" s="226">
        <f>ROUND(I140*H140,2)</f>
        <v>0</v>
      </c>
      <c r="K140" s="222" t="s">
        <v>1</v>
      </c>
      <c r="L140" s="45"/>
      <c r="M140" s="227" t="s">
        <v>1</v>
      </c>
      <c r="N140" s="228" t="s">
        <v>41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178</v>
      </c>
      <c r="AT140" s="231" t="s">
        <v>174</v>
      </c>
      <c r="AU140" s="231" t="s">
        <v>83</v>
      </c>
      <c r="AY140" s="18" t="s">
        <v>173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83</v>
      </c>
      <c r="BK140" s="232">
        <f>ROUND(I140*H140,2)</f>
        <v>0</v>
      </c>
      <c r="BL140" s="18" t="s">
        <v>178</v>
      </c>
      <c r="BM140" s="231" t="s">
        <v>233</v>
      </c>
    </row>
    <row r="141" s="2" customFormat="1">
      <c r="A141" s="39"/>
      <c r="B141" s="40"/>
      <c r="C141" s="41"/>
      <c r="D141" s="233" t="s">
        <v>180</v>
      </c>
      <c r="E141" s="41"/>
      <c r="F141" s="234" t="s">
        <v>181</v>
      </c>
      <c r="G141" s="41"/>
      <c r="H141" s="41"/>
      <c r="I141" s="235"/>
      <c r="J141" s="41"/>
      <c r="K141" s="41"/>
      <c r="L141" s="45"/>
      <c r="M141" s="236"/>
      <c r="N141" s="237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180</v>
      </c>
      <c r="AU141" s="18" t="s">
        <v>83</v>
      </c>
    </row>
    <row r="142" s="2" customFormat="1" ht="44.25" customHeight="1">
      <c r="A142" s="39"/>
      <c r="B142" s="40"/>
      <c r="C142" s="220" t="s">
        <v>208</v>
      </c>
      <c r="D142" s="220" t="s">
        <v>174</v>
      </c>
      <c r="E142" s="221" t="s">
        <v>190</v>
      </c>
      <c r="F142" s="222" t="s">
        <v>191</v>
      </c>
      <c r="G142" s="223" t="s">
        <v>177</v>
      </c>
      <c r="H142" s="224">
        <v>0.25</v>
      </c>
      <c r="I142" s="225"/>
      <c r="J142" s="226">
        <f>ROUND(I142*H142,2)</f>
        <v>0</v>
      </c>
      <c r="K142" s="222" t="s">
        <v>1</v>
      </c>
      <c r="L142" s="45"/>
      <c r="M142" s="227" t="s">
        <v>1</v>
      </c>
      <c r="N142" s="228" t="s">
        <v>41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178</v>
      </c>
      <c r="AT142" s="231" t="s">
        <v>174</v>
      </c>
      <c r="AU142" s="231" t="s">
        <v>83</v>
      </c>
      <c r="AY142" s="18" t="s">
        <v>173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83</v>
      </c>
      <c r="BK142" s="232">
        <f>ROUND(I142*H142,2)</f>
        <v>0</v>
      </c>
      <c r="BL142" s="18" t="s">
        <v>178</v>
      </c>
      <c r="BM142" s="231" t="s">
        <v>242</v>
      </c>
    </row>
    <row r="143" s="2" customFormat="1">
      <c r="A143" s="39"/>
      <c r="B143" s="40"/>
      <c r="C143" s="41"/>
      <c r="D143" s="233" t="s">
        <v>180</v>
      </c>
      <c r="E143" s="41"/>
      <c r="F143" s="234" t="s">
        <v>181</v>
      </c>
      <c r="G143" s="41"/>
      <c r="H143" s="41"/>
      <c r="I143" s="235"/>
      <c r="J143" s="41"/>
      <c r="K143" s="41"/>
      <c r="L143" s="45"/>
      <c r="M143" s="236"/>
      <c r="N143" s="237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180</v>
      </c>
      <c r="AU143" s="18" t="s">
        <v>83</v>
      </c>
    </row>
    <row r="144" s="2" customFormat="1" ht="44.25" customHeight="1">
      <c r="A144" s="39"/>
      <c r="B144" s="40"/>
      <c r="C144" s="220" t="s">
        <v>213</v>
      </c>
      <c r="D144" s="220" t="s">
        <v>174</v>
      </c>
      <c r="E144" s="221" t="s">
        <v>209</v>
      </c>
      <c r="F144" s="222" t="s">
        <v>210</v>
      </c>
      <c r="G144" s="223" t="s">
        <v>177</v>
      </c>
      <c r="H144" s="224">
        <v>0.014999999999999999</v>
      </c>
      <c r="I144" s="225"/>
      <c r="J144" s="226">
        <f>ROUND(I144*H144,2)</f>
        <v>0</v>
      </c>
      <c r="K144" s="222" t="s">
        <v>1</v>
      </c>
      <c r="L144" s="45"/>
      <c r="M144" s="227" t="s">
        <v>1</v>
      </c>
      <c r="N144" s="228" t="s">
        <v>41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178</v>
      </c>
      <c r="AT144" s="231" t="s">
        <v>174</v>
      </c>
      <c r="AU144" s="231" t="s">
        <v>83</v>
      </c>
      <c r="AY144" s="18" t="s">
        <v>173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83</v>
      </c>
      <c r="BK144" s="232">
        <f>ROUND(I144*H144,2)</f>
        <v>0</v>
      </c>
      <c r="BL144" s="18" t="s">
        <v>178</v>
      </c>
      <c r="BM144" s="231" t="s">
        <v>251</v>
      </c>
    </row>
    <row r="145" s="2" customFormat="1">
      <c r="A145" s="39"/>
      <c r="B145" s="40"/>
      <c r="C145" s="41"/>
      <c r="D145" s="233" t="s">
        <v>180</v>
      </c>
      <c r="E145" s="41"/>
      <c r="F145" s="234" t="s">
        <v>181</v>
      </c>
      <c r="G145" s="41"/>
      <c r="H145" s="41"/>
      <c r="I145" s="235"/>
      <c r="J145" s="41"/>
      <c r="K145" s="41"/>
      <c r="L145" s="45"/>
      <c r="M145" s="236"/>
      <c r="N145" s="237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180</v>
      </c>
      <c r="AU145" s="18" t="s">
        <v>83</v>
      </c>
    </row>
    <row r="146" s="12" customFormat="1">
      <c r="A146" s="12"/>
      <c r="B146" s="238"/>
      <c r="C146" s="239"/>
      <c r="D146" s="233" t="s">
        <v>182</v>
      </c>
      <c r="E146" s="240" t="s">
        <v>1</v>
      </c>
      <c r="F146" s="241" t="s">
        <v>212</v>
      </c>
      <c r="G146" s="239"/>
      <c r="H146" s="242">
        <v>0.014999999999999999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48" t="s">
        <v>182</v>
      </c>
      <c r="AU146" s="248" t="s">
        <v>83</v>
      </c>
      <c r="AV146" s="12" t="s">
        <v>85</v>
      </c>
      <c r="AW146" s="12" t="s">
        <v>32</v>
      </c>
      <c r="AX146" s="12" t="s">
        <v>76</v>
      </c>
      <c r="AY146" s="248" t="s">
        <v>173</v>
      </c>
    </row>
    <row r="147" s="13" customFormat="1">
      <c r="A147" s="13"/>
      <c r="B147" s="249"/>
      <c r="C147" s="250"/>
      <c r="D147" s="233" t="s">
        <v>182</v>
      </c>
      <c r="E147" s="251" t="s">
        <v>1</v>
      </c>
      <c r="F147" s="252" t="s">
        <v>184</v>
      </c>
      <c r="G147" s="250"/>
      <c r="H147" s="253">
        <v>0.014999999999999999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9" t="s">
        <v>182</v>
      </c>
      <c r="AU147" s="259" t="s">
        <v>83</v>
      </c>
      <c r="AV147" s="13" t="s">
        <v>178</v>
      </c>
      <c r="AW147" s="13" t="s">
        <v>32</v>
      </c>
      <c r="AX147" s="13" t="s">
        <v>83</v>
      </c>
      <c r="AY147" s="259" t="s">
        <v>173</v>
      </c>
    </row>
    <row r="148" s="2" customFormat="1" ht="55.5" customHeight="1">
      <c r="A148" s="39"/>
      <c r="B148" s="40"/>
      <c r="C148" s="220" t="s">
        <v>218</v>
      </c>
      <c r="D148" s="220" t="s">
        <v>174</v>
      </c>
      <c r="E148" s="221" t="s">
        <v>229</v>
      </c>
      <c r="F148" s="222" t="s">
        <v>230</v>
      </c>
      <c r="G148" s="223" t="s">
        <v>221</v>
      </c>
      <c r="H148" s="224">
        <v>50</v>
      </c>
      <c r="I148" s="225"/>
      <c r="J148" s="226">
        <f>ROUND(I148*H148,2)</f>
        <v>0</v>
      </c>
      <c r="K148" s="222" t="s">
        <v>1</v>
      </c>
      <c r="L148" s="45"/>
      <c r="M148" s="227" t="s">
        <v>1</v>
      </c>
      <c r="N148" s="228" t="s">
        <v>41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178</v>
      </c>
      <c r="AT148" s="231" t="s">
        <v>174</v>
      </c>
      <c r="AU148" s="231" t="s">
        <v>83</v>
      </c>
      <c r="AY148" s="18" t="s">
        <v>173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83</v>
      </c>
      <c r="BK148" s="232">
        <f>ROUND(I148*H148,2)</f>
        <v>0</v>
      </c>
      <c r="BL148" s="18" t="s">
        <v>178</v>
      </c>
      <c r="BM148" s="231" t="s">
        <v>3328</v>
      </c>
    </row>
    <row r="149" s="2" customFormat="1">
      <c r="A149" s="39"/>
      <c r="B149" s="40"/>
      <c r="C149" s="41"/>
      <c r="D149" s="233" t="s">
        <v>180</v>
      </c>
      <c r="E149" s="41"/>
      <c r="F149" s="234" t="s">
        <v>181</v>
      </c>
      <c r="G149" s="41"/>
      <c r="H149" s="41"/>
      <c r="I149" s="235"/>
      <c r="J149" s="41"/>
      <c r="K149" s="41"/>
      <c r="L149" s="45"/>
      <c r="M149" s="295"/>
      <c r="N149" s="296"/>
      <c r="O149" s="265"/>
      <c r="P149" s="265"/>
      <c r="Q149" s="265"/>
      <c r="R149" s="265"/>
      <c r="S149" s="265"/>
      <c r="T149" s="297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180</v>
      </c>
      <c r="AU149" s="18" t="s">
        <v>83</v>
      </c>
    </row>
    <row r="150" s="2" customFormat="1" ht="6.96" customHeight="1">
      <c r="A150" s="39"/>
      <c r="B150" s="67"/>
      <c r="C150" s="68"/>
      <c r="D150" s="68"/>
      <c r="E150" s="68"/>
      <c r="F150" s="68"/>
      <c r="G150" s="68"/>
      <c r="H150" s="68"/>
      <c r="I150" s="68"/>
      <c r="J150" s="68"/>
      <c r="K150" s="68"/>
      <c r="L150" s="45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gpQ/SVnMGls4Dzo837Yc9Me9lmDopo9WG0JC0wpWQKiI0tO7XYvAxxIEgKo9OS2zeCWA/1WIOmuiX9ZMEfMKYQ==" hashValue="HXrk8aFCWKIPLTG9hOioGd2XN/gxZwUXlvrTLgoabwMaCt7E0wTnTUkthza8ns31JY20PPescfPQS4h0jSKLgg==" algorithmName="SHA-512" password="CC35"/>
  <autoFilter ref="C125:K14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146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Rekonstrukce VB ŽST Senice na Hané</v>
      </c>
      <c r="F7" s="151"/>
      <c r="G7" s="151"/>
      <c r="H7" s="151"/>
      <c r="L7" s="21"/>
    </row>
    <row r="8" s="1" customFormat="1" ht="12" customHeight="1">
      <c r="B8" s="21"/>
      <c r="D8" s="151" t="s">
        <v>147</v>
      </c>
      <c r="L8" s="21"/>
    </row>
    <row r="9" s="2" customFormat="1" ht="16.5" customHeight="1">
      <c r="A9" s="39"/>
      <c r="B9" s="45"/>
      <c r="C9" s="39"/>
      <c r="D9" s="39"/>
      <c r="E9" s="152" t="s">
        <v>374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149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3329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16. 5. 2023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83.25" customHeight="1">
      <c r="A29" s="155"/>
      <c r="B29" s="156"/>
      <c r="C29" s="155"/>
      <c r="D29" s="155"/>
      <c r="E29" s="157" t="s">
        <v>151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ROUND((SUM(BE131:BE234)),  2)</f>
        <v>0</v>
      </c>
      <c r="G35" s="39"/>
      <c r="H35" s="39"/>
      <c r="I35" s="165">
        <v>0.20999999999999999</v>
      </c>
      <c r="J35" s="164">
        <f>ROUND(((SUM(BE131:BE234))*I35),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ROUND((SUM(BF131:BF234)),  2)</f>
        <v>0</v>
      </c>
      <c r="G36" s="39"/>
      <c r="H36" s="39"/>
      <c r="I36" s="165">
        <v>0.14999999999999999</v>
      </c>
      <c r="J36" s="164">
        <f>ROUND(((SUM(BF131:BF234))*I36),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ROUND((SUM(BG131:BG234)),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ROUND((SUM(BH131:BH234)),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ROUND((SUM(BI131:BI234)),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Rekonstrukce VB ŽST Senice na Hané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147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374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149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86-79-01 - D.2.2.6 - Přístřešky a stojany na kola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16. 5. 2023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 státní organizace</v>
      </c>
      <c r="G93" s="41"/>
      <c r="H93" s="41"/>
      <c r="I93" s="33" t="s">
        <v>30</v>
      </c>
      <c r="J93" s="37" t="str">
        <f>E23</f>
        <v>SAGASTA s. r. 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153</v>
      </c>
      <c r="D96" s="186"/>
      <c r="E96" s="186"/>
      <c r="F96" s="186"/>
      <c r="G96" s="186"/>
      <c r="H96" s="186"/>
      <c r="I96" s="186"/>
      <c r="J96" s="187" t="s">
        <v>154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155</v>
      </c>
      <c r="D98" s="41"/>
      <c r="E98" s="41"/>
      <c r="F98" s="41"/>
      <c r="G98" s="41"/>
      <c r="H98" s="41"/>
      <c r="I98" s="41"/>
      <c r="J98" s="111">
        <f>J131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156</v>
      </c>
    </row>
    <row r="99" s="9" customFormat="1" ht="24.96" customHeight="1">
      <c r="A99" s="9"/>
      <c r="B99" s="189"/>
      <c r="C99" s="190"/>
      <c r="D99" s="191" t="s">
        <v>294</v>
      </c>
      <c r="E99" s="192"/>
      <c r="F99" s="192"/>
      <c r="G99" s="192"/>
      <c r="H99" s="192"/>
      <c r="I99" s="192"/>
      <c r="J99" s="193">
        <f>J132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68"/>
      <c r="C100" s="134"/>
      <c r="D100" s="269" t="s">
        <v>295</v>
      </c>
      <c r="E100" s="270"/>
      <c r="F100" s="270"/>
      <c r="G100" s="270"/>
      <c r="H100" s="270"/>
      <c r="I100" s="270"/>
      <c r="J100" s="271">
        <f>J133</f>
        <v>0</v>
      </c>
      <c r="K100" s="134"/>
      <c r="L100" s="272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68"/>
      <c r="C101" s="134"/>
      <c r="D101" s="269" t="s">
        <v>376</v>
      </c>
      <c r="E101" s="270"/>
      <c r="F101" s="270"/>
      <c r="G101" s="270"/>
      <c r="H101" s="270"/>
      <c r="I101" s="270"/>
      <c r="J101" s="271">
        <f>J137</f>
        <v>0</v>
      </c>
      <c r="K101" s="134"/>
      <c r="L101" s="272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68"/>
      <c r="C102" s="134"/>
      <c r="D102" s="269" t="s">
        <v>377</v>
      </c>
      <c r="E102" s="270"/>
      <c r="F102" s="270"/>
      <c r="G102" s="270"/>
      <c r="H102" s="270"/>
      <c r="I102" s="270"/>
      <c r="J102" s="271">
        <f>J147</f>
        <v>0</v>
      </c>
      <c r="K102" s="134"/>
      <c r="L102" s="272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9.92" customHeight="1">
      <c r="A103" s="14"/>
      <c r="B103" s="268"/>
      <c r="C103" s="134"/>
      <c r="D103" s="269" t="s">
        <v>378</v>
      </c>
      <c r="E103" s="270"/>
      <c r="F103" s="270"/>
      <c r="G103" s="270"/>
      <c r="H103" s="270"/>
      <c r="I103" s="270"/>
      <c r="J103" s="271">
        <f>J170</f>
        <v>0</v>
      </c>
      <c r="K103" s="134"/>
      <c r="L103" s="272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14" customFormat="1" ht="19.92" customHeight="1">
      <c r="A104" s="14"/>
      <c r="B104" s="268"/>
      <c r="C104" s="134"/>
      <c r="D104" s="269" t="s">
        <v>298</v>
      </c>
      <c r="E104" s="270"/>
      <c r="F104" s="270"/>
      <c r="G104" s="270"/>
      <c r="H104" s="270"/>
      <c r="I104" s="270"/>
      <c r="J104" s="271">
        <f>J189</f>
        <v>0</v>
      </c>
      <c r="K104" s="134"/>
      <c r="L104" s="272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="9" customFormat="1" ht="24.96" customHeight="1">
      <c r="A105" s="9"/>
      <c r="B105" s="189"/>
      <c r="C105" s="190"/>
      <c r="D105" s="191" t="s">
        <v>380</v>
      </c>
      <c r="E105" s="192"/>
      <c r="F105" s="192"/>
      <c r="G105" s="192"/>
      <c r="H105" s="192"/>
      <c r="I105" s="192"/>
      <c r="J105" s="193">
        <f>J191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4" customFormat="1" ht="19.92" customHeight="1">
      <c r="A106" s="14"/>
      <c r="B106" s="268"/>
      <c r="C106" s="134"/>
      <c r="D106" s="269" t="s">
        <v>389</v>
      </c>
      <c r="E106" s="270"/>
      <c r="F106" s="270"/>
      <c r="G106" s="270"/>
      <c r="H106" s="270"/>
      <c r="I106" s="270"/>
      <c r="J106" s="271">
        <f>J192</f>
        <v>0</v>
      </c>
      <c r="K106" s="134"/>
      <c r="L106" s="272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="14" customFormat="1" ht="19.92" customHeight="1">
      <c r="A107" s="14"/>
      <c r="B107" s="268"/>
      <c r="C107" s="134"/>
      <c r="D107" s="269" t="s">
        <v>393</v>
      </c>
      <c r="E107" s="270"/>
      <c r="F107" s="270"/>
      <c r="G107" s="270"/>
      <c r="H107" s="270"/>
      <c r="I107" s="270"/>
      <c r="J107" s="271">
        <f>J198</f>
        <v>0</v>
      </c>
      <c r="K107" s="134"/>
      <c r="L107" s="272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="14" customFormat="1" ht="19.92" customHeight="1">
      <c r="A108" s="14"/>
      <c r="B108" s="268"/>
      <c r="C108" s="134"/>
      <c r="D108" s="269" t="s">
        <v>3265</v>
      </c>
      <c r="E108" s="270"/>
      <c r="F108" s="270"/>
      <c r="G108" s="270"/>
      <c r="H108" s="270"/>
      <c r="I108" s="270"/>
      <c r="J108" s="271">
        <f>J213</f>
        <v>0</v>
      </c>
      <c r="K108" s="134"/>
      <c r="L108" s="272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</row>
    <row r="109" s="9" customFormat="1" ht="24.96" customHeight="1">
      <c r="A109" s="9"/>
      <c r="B109" s="189"/>
      <c r="C109" s="190"/>
      <c r="D109" s="191" t="s">
        <v>157</v>
      </c>
      <c r="E109" s="192"/>
      <c r="F109" s="192"/>
      <c r="G109" s="192"/>
      <c r="H109" s="192"/>
      <c r="I109" s="192"/>
      <c r="J109" s="193">
        <f>J224</f>
        <v>0</v>
      </c>
      <c r="K109" s="190"/>
      <c r="L109" s="19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158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84" t="str">
        <f>E7</f>
        <v>Rekonstrukce VB ŽST Senice na Hané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" customFormat="1" ht="12" customHeight="1">
      <c r="B120" s="22"/>
      <c r="C120" s="33" t="s">
        <v>147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="2" customFormat="1" ht="16.5" customHeight="1">
      <c r="A121" s="39"/>
      <c r="B121" s="40"/>
      <c r="C121" s="41"/>
      <c r="D121" s="41"/>
      <c r="E121" s="184" t="s">
        <v>374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149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E11</f>
        <v>SO 86-79-01 - D.2.2.6 - Přístřešky a stojany na kola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20</v>
      </c>
      <c r="D125" s="41"/>
      <c r="E125" s="41"/>
      <c r="F125" s="28" t="str">
        <f>F14</f>
        <v xml:space="preserve"> </v>
      </c>
      <c r="G125" s="41"/>
      <c r="H125" s="41"/>
      <c r="I125" s="33" t="s">
        <v>22</v>
      </c>
      <c r="J125" s="80" t="str">
        <f>IF(J14="","",J14)</f>
        <v>16. 5. 2023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24</v>
      </c>
      <c r="D127" s="41"/>
      <c r="E127" s="41"/>
      <c r="F127" s="28" t="str">
        <f>E17</f>
        <v>Správa železnic, státní organizace</v>
      </c>
      <c r="G127" s="41"/>
      <c r="H127" s="41"/>
      <c r="I127" s="33" t="s">
        <v>30</v>
      </c>
      <c r="J127" s="37" t="str">
        <f>E23</f>
        <v>SAGASTA s. r. o.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28</v>
      </c>
      <c r="D128" s="41"/>
      <c r="E128" s="41"/>
      <c r="F128" s="28" t="str">
        <f>IF(E20="","",E20)</f>
        <v>Vyplň údaj</v>
      </c>
      <c r="G128" s="41"/>
      <c r="H128" s="41"/>
      <c r="I128" s="33" t="s">
        <v>33</v>
      </c>
      <c r="J128" s="37" t="str">
        <f>E26</f>
        <v xml:space="preserve"> 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0" customFormat="1" ht="29.28" customHeight="1">
      <c r="A130" s="195"/>
      <c r="B130" s="196"/>
      <c r="C130" s="197" t="s">
        <v>159</v>
      </c>
      <c r="D130" s="198" t="s">
        <v>61</v>
      </c>
      <c r="E130" s="198" t="s">
        <v>57</v>
      </c>
      <c r="F130" s="198" t="s">
        <v>58</v>
      </c>
      <c r="G130" s="198" t="s">
        <v>160</v>
      </c>
      <c r="H130" s="198" t="s">
        <v>161</v>
      </c>
      <c r="I130" s="198" t="s">
        <v>162</v>
      </c>
      <c r="J130" s="198" t="s">
        <v>154</v>
      </c>
      <c r="K130" s="199" t="s">
        <v>163</v>
      </c>
      <c r="L130" s="200"/>
      <c r="M130" s="101" t="s">
        <v>1</v>
      </c>
      <c r="N130" s="102" t="s">
        <v>40</v>
      </c>
      <c r="O130" s="102" t="s">
        <v>164</v>
      </c>
      <c r="P130" s="102" t="s">
        <v>165</v>
      </c>
      <c r="Q130" s="102" t="s">
        <v>166</v>
      </c>
      <c r="R130" s="102" t="s">
        <v>167</v>
      </c>
      <c r="S130" s="102" t="s">
        <v>168</v>
      </c>
      <c r="T130" s="103" t="s">
        <v>169</v>
      </c>
      <c r="U130" s="195"/>
      <c r="V130" s="195"/>
      <c r="W130" s="195"/>
      <c r="X130" s="195"/>
      <c r="Y130" s="195"/>
      <c r="Z130" s="195"/>
      <c r="AA130" s="195"/>
      <c r="AB130" s="195"/>
      <c r="AC130" s="195"/>
      <c r="AD130" s="195"/>
      <c r="AE130" s="195"/>
    </row>
    <row r="131" s="2" customFormat="1" ht="22.8" customHeight="1">
      <c r="A131" s="39"/>
      <c r="B131" s="40"/>
      <c r="C131" s="108" t="s">
        <v>170</v>
      </c>
      <c r="D131" s="41"/>
      <c r="E131" s="41"/>
      <c r="F131" s="41"/>
      <c r="G131" s="41"/>
      <c r="H131" s="41"/>
      <c r="I131" s="41"/>
      <c r="J131" s="201">
        <f>BK131</f>
        <v>0</v>
      </c>
      <c r="K131" s="41"/>
      <c r="L131" s="45"/>
      <c r="M131" s="104"/>
      <c r="N131" s="202"/>
      <c r="O131" s="105"/>
      <c r="P131" s="203">
        <f>P132+P191+P224</f>
        <v>0</v>
      </c>
      <c r="Q131" s="105"/>
      <c r="R131" s="203">
        <f>R132+R191+R224</f>
        <v>0</v>
      </c>
      <c r="S131" s="105"/>
      <c r="T131" s="204">
        <f>T132+T191+T224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75</v>
      </c>
      <c r="AU131" s="18" t="s">
        <v>156</v>
      </c>
      <c r="BK131" s="205">
        <f>BK132+BK191+BK224</f>
        <v>0</v>
      </c>
    </row>
    <row r="132" s="11" customFormat="1" ht="25.92" customHeight="1">
      <c r="A132" s="11"/>
      <c r="B132" s="206"/>
      <c r="C132" s="207"/>
      <c r="D132" s="208" t="s">
        <v>75</v>
      </c>
      <c r="E132" s="209" t="s">
        <v>299</v>
      </c>
      <c r="F132" s="209" t="s">
        <v>300</v>
      </c>
      <c r="G132" s="207"/>
      <c r="H132" s="207"/>
      <c r="I132" s="210"/>
      <c r="J132" s="211">
        <f>BK132</f>
        <v>0</v>
      </c>
      <c r="K132" s="207"/>
      <c r="L132" s="212"/>
      <c r="M132" s="213"/>
      <c r="N132" s="214"/>
      <c r="O132" s="214"/>
      <c r="P132" s="215">
        <f>P133+P137+P147+P170+P189</f>
        <v>0</v>
      </c>
      <c r="Q132" s="214"/>
      <c r="R132" s="215">
        <f>R133+R137+R147+R170+R189</f>
        <v>0</v>
      </c>
      <c r="S132" s="214"/>
      <c r="T132" s="216">
        <f>T133+T137+T147+T170+T189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17" t="s">
        <v>83</v>
      </c>
      <c r="AT132" s="218" t="s">
        <v>75</v>
      </c>
      <c r="AU132" s="218" t="s">
        <v>76</v>
      </c>
      <c r="AY132" s="217" t="s">
        <v>173</v>
      </c>
      <c r="BK132" s="219">
        <f>BK133+BK137+BK147+BK170+BK189</f>
        <v>0</v>
      </c>
    </row>
    <row r="133" s="11" customFormat="1" ht="22.8" customHeight="1">
      <c r="A133" s="11"/>
      <c r="B133" s="206"/>
      <c r="C133" s="207"/>
      <c r="D133" s="208" t="s">
        <v>75</v>
      </c>
      <c r="E133" s="273" t="s">
        <v>83</v>
      </c>
      <c r="F133" s="273" t="s">
        <v>301</v>
      </c>
      <c r="G133" s="207"/>
      <c r="H133" s="207"/>
      <c r="I133" s="210"/>
      <c r="J133" s="274">
        <f>BK133</f>
        <v>0</v>
      </c>
      <c r="K133" s="207"/>
      <c r="L133" s="212"/>
      <c r="M133" s="213"/>
      <c r="N133" s="214"/>
      <c r="O133" s="214"/>
      <c r="P133" s="215">
        <f>SUM(P134:P136)</f>
        <v>0</v>
      </c>
      <c r="Q133" s="214"/>
      <c r="R133" s="215">
        <f>SUM(R134:R136)</f>
        <v>0</v>
      </c>
      <c r="S133" s="214"/>
      <c r="T133" s="216">
        <f>SUM(T134:T136)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17" t="s">
        <v>83</v>
      </c>
      <c r="AT133" s="218" t="s">
        <v>75</v>
      </c>
      <c r="AU133" s="218" t="s">
        <v>83</v>
      </c>
      <c r="AY133" s="217" t="s">
        <v>173</v>
      </c>
      <c r="BK133" s="219">
        <f>SUM(BK134:BK136)</f>
        <v>0</v>
      </c>
    </row>
    <row r="134" s="2" customFormat="1" ht="44.25" customHeight="1">
      <c r="A134" s="39"/>
      <c r="B134" s="40"/>
      <c r="C134" s="220" t="s">
        <v>83</v>
      </c>
      <c r="D134" s="220" t="s">
        <v>174</v>
      </c>
      <c r="E134" s="221" t="s">
        <v>3330</v>
      </c>
      <c r="F134" s="222" t="s">
        <v>3331</v>
      </c>
      <c r="G134" s="223" t="s">
        <v>314</v>
      </c>
      <c r="H134" s="224">
        <v>6.6619999999999999</v>
      </c>
      <c r="I134" s="225"/>
      <c r="J134" s="226">
        <f>ROUND(I134*H134,2)</f>
        <v>0</v>
      </c>
      <c r="K134" s="222" t="s">
        <v>3332</v>
      </c>
      <c r="L134" s="45"/>
      <c r="M134" s="227" t="s">
        <v>1</v>
      </c>
      <c r="N134" s="228" t="s">
        <v>41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178</v>
      </c>
      <c r="AT134" s="231" t="s">
        <v>174</v>
      </c>
      <c r="AU134" s="231" t="s">
        <v>85</v>
      </c>
      <c r="AY134" s="18" t="s">
        <v>173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83</v>
      </c>
      <c r="BK134" s="232">
        <f>ROUND(I134*H134,2)</f>
        <v>0</v>
      </c>
      <c r="BL134" s="18" t="s">
        <v>178</v>
      </c>
      <c r="BM134" s="231" t="s">
        <v>85</v>
      </c>
    </row>
    <row r="135" s="12" customFormat="1">
      <c r="A135" s="12"/>
      <c r="B135" s="238"/>
      <c r="C135" s="239"/>
      <c r="D135" s="233" t="s">
        <v>182</v>
      </c>
      <c r="E135" s="240" t="s">
        <v>1</v>
      </c>
      <c r="F135" s="241" t="s">
        <v>3333</v>
      </c>
      <c r="G135" s="239"/>
      <c r="H135" s="242">
        <v>6.6619999999999999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48" t="s">
        <v>182</v>
      </c>
      <c r="AU135" s="248" t="s">
        <v>85</v>
      </c>
      <c r="AV135" s="12" t="s">
        <v>85</v>
      </c>
      <c r="AW135" s="12" t="s">
        <v>32</v>
      </c>
      <c r="AX135" s="12" t="s">
        <v>76</v>
      </c>
      <c r="AY135" s="248" t="s">
        <v>173</v>
      </c>
    </row>
    <row r="136" s="13" customFormat="1">
      <c r="A136" s="13"/>
      <c r="B136" s="249"/>
      <c r="C136" s="250"/>
      <c r="D136" s="233" t="s">
        <v>182</v>
      </c>
      <c r="E136" s="251" t="s">
        <v>1</v>
      </c>
      <c r="F136" s="252" t="s">
        <v>184</v>
      </c>
      <c r="G136" s="250"/>
      <c r="H136" s="253">
        <v>6.6619999999999999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9" t="s">
        <v>182</v>
      </c>
      <c r="AU136" s="259" t="s">
        <v>85</v>
      </c>
      <c r="AV136" s="13" t="s">
        <v>178</v>
      </c>
      <c r="AW136" s="13" t="s">
        <v>32</v>
      </c>
      <c r="AX136" s="13" t="s">
        <v>83</v>
      </c>
      <c r="AY136" s="259" t="s">
        <v>173</v>
      </c>
    </row>
    <row r="137" s="11" customFormat="1" ht="22.8" customHeight="1">
      <c r="A137" s="11"/>
      <c r="B137" s="206"/>
      <c r="C137" s="207"/>
      <c r="D137" s="208" t="s">
        <v>75</v>
      </c>
      <c r="E137" s="273" t="s">
        <v>85</v>
      </c>
      <c r="F137" s="273" t="s">
        <v>409</v>
      </c>
      <c r="G137" s="207"/>
      <c r="H137" s="207"/>
      <c r="I137" s="210"/>
      <c r="J137" s="274">
        <f>BK137</f>
        <v>0</v>
      </c>
      <c r="K137" s="207"/>
      <c r="L137" s="212"/>
      <c r="M137" s="213"/>
      <c r="N137" s="214"/>
      <c r="O137" s="214"/>
      <c r="P137" s="215">
        <f>SUM(P138:P146)</f>
        <v>0</v>
      </c>
      <c r="Q137" s="214"/>
      <c r="R137" s="215">
        <f>SUM(R138:R146)</f>
        <v>0</v>
      </c>
      <c r="S137" s="214"/>
      <c r="T137" s="216">
        <f>SUM(T138:T146)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17" t="s">
        <v>83</v>
      </c>
      <c r="AT137" s="218" t="s">
        <v>75</v>
      </c>
      <c r="AU137" s="218" t="s">
        <v>83</v>
      </c>
      <c r="AY137" s="217" t="s">
        <v>173</v>
      </c>
      <c r="BK137" s="219">
        <f>SUM(BK138:BK146)</f>
        <v>0</v>
      </c>
    </row>
    <row r="138" s="2" customFormat="1" ht="33" customHeight="1">
      <c r="A138" s="39"/>
      <c r="B138" s="40"/>
      <c r="C138" s="220" t="s">
        <v>85</v>
      </c>
      <c r="D138" s="220" t="s">
        <v>174</v>
      </c>
      <c r="E138" s="221" t="s">
        <v>3334</v>
      </c>
      <c r="F138" s="222" t="s">
        <v>3335</v>
      </c>
      <c r="G138" s="223" t="s">
        <v>314</v>
      </c>
      <c r="H138" s="224">
        <v>5.1260000000000003</v>
      </c>
      <c r="I138" s="225"/>
      <c r="J138" s="226">
        <f>ROUND(I138*H138,2)</f>
        <v>0</v>
      </c>
      <c r="K138" s="222" t="s">
        <v>283</v>
      </c>
      <c r="L138" s="45"/>
      <c r="M138" s="227" t="s">
        <v>1</v>
      </c>
      <c r="N138" s="228" t="s">
        <v>41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178</v>
      </c>
      <c r="AT138" s="231" t="s">
        <v>174</v>
      </c>
      <c r="AU138" s="231" t="s">
        <v>85</v>
      </c>
      <c r="AY138" s="18" t="s">
        <v>173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83</v>
      </c>
      <c r="BK138" s="232">
        <f>ROUND(I138*H138,2)</f>
        <v>0</v>
      </c>
      <c r="BL138" s="18" t="s">
        <v>178</v>
      </c>
      <c r="BM138" s="231" t="s">
        <v>178</v>
      </c>
    </row>
    <row r="139" s="12" customFormat="1">
      <c r="A139" s="12"/>
      <c r="B139" s="238"/>
      <c r="C139" s="239"/>
      <c r="D139" s="233" t="s">
        <v>182</v>
      </c>
      <c r="E139" s="240" t="s">
        <v>1</v>
      </c>
      <c r="F139" s="241" t="s">
        <v>3336</v>
      </c>
      <c r="G139" s="239"/>
      <c r="H139" s="242">
        <v>5.1260000000000003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48" t="s">
        <v>182</v>
      </c>
      <c r="AU139" s="248" t="s">
        <v>85</v>
      </c>
      <c r="AV139" s="12" t="s">
        <v>85</v>
      </c>
      <c r="AW139" s="12" t="s">
        <v>32</v>
      </c>
      <c r="AX139" s="12" t="s">
        <v>76</v>
      </c>
      <c r="AY139" s="248" t="s">
        <v>173</v>
      </c>
    </row>
    <row r="140" s="13" customFormat="1">
      <c r="A140" s="13"/>
      <c r="B140" s="249"/>
      <c r="C140" s="250"/>
      <c r="D140" s="233" t="s">
        <v>182</v>
      </c>
      <c r="E140" s="251" t="s">
        <v>1</v>
      </c>
      <c r="F140" s="252" t="s">
        <v>184</v>
      </c>
      <c r="G140" s="250"/>
      <c r="H140" s="253">
        <v>5.1260000000000003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9" t="s">
        <v>182</v>
      </c>
      <c r="AU140" s="259" t="s">
        <v>85</v>
      </c>
      <c r="AV140" s="13" t="s">
        <v>178</v>
      </c>
      <c r="AW140" s="13" t="s">
        <v>32</v>
      </c>
      <c r="AX140" s="13" t="s">
        <v>83</v>
      </c>
      <c r="AY140" s="259" t="s">
        <v>173</v>
      </c>
    </row>
    <row r="141" s="2" customFormat="1" ht="24.15" customHeight="1">
      <c r="A141" s="39"/>
      <c r="B141" s="40"/>
      <c r="C141" s="220" t="s">
        <v>189</v>
      </c>
      <c r="D141" s="220" t="s">
        <v>174</v>
      </c>
      <c r="E141" s="221" t="s">
        <v>428</v>
      </c>
      <c r="F141" s="222" t="s">
        <v>429</v>
      </c>
      <c r="G141" s="223" t="s">
        <v>221</v>
      </c>
      <c r="H141" s="224">
        <v>0.183</v>
      </c>
      <c r="I141" s="225"/>
      <c r="J141" s="226">
        <f>ROUND(I141*H141,2)</f>
        <v>0</v>
      </c>
      <c r="K141" s="222" t="s">
        <v>283</v>
      </c>
      <c r="L141" s="45"/>
      <c r="M141" s="227" t="s">
        <v>1</v>
      </c>
      <c r="N141" s="228" t="s">
        <v>41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178</v>
      </c>
      <c r="AT141" s="231" t="s">
        <v>174</v>
      </c>
      <c r="AU141" s="231" t="s">
        <v>85</v>
      </c>
      <c r="AY141" s="18" t="s">
        <v>173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83</v>
      </c>
      <c r="BK141" s="232">
        <f>ROUND(I141*H141,2)</f>
        <v>0</v>
      </c>
      <c r="BL141" s="18" t="s">
        <v>178</v>
      </c>
      <c r="BM141" s="231" t="s">
        <v>203</v>
      </c>
    </row>
    <row r="142" s="12" customFormat="1">
      <c r="A142" s="12"/>
      <c r="B142" s="238"/>
      <c r="C142" s="239"/>
      <c r="D142" s="233" t="s">
        <v>182</v>
      </c>
      <c r="E142" s="240" t="s">
        <v>1</v>
      </c>
      <c r="F142" s="241" t="s">
        <v>3337</v>
      </c>
      <c r="G142" s="239"/>
      <c r="H142" s="242">
        <v>0.183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48" t="s">
        <v>182</v>
      </c>
      <c r="AU142" s="248" t="s">
        <v>85</v>
      </c>
      <c r="AV142" s="12" t="s">
        <v>85</v>
      </c>
      <c r="AW142" s="12" t="s">
        <v>32</v>
      </c>
      <c r="AX142" s="12" t="s">
        <v>76</v>
      </c>
      <c r="AY142" s="248" t="s">
        <v>173</v>
      </c>
    </row>
    <row r="143" s="13" customFormat="1">
      <c r="A143" s="13"/>
      <c r="B143" s="249"/>
      <c r="C143" s="250"/>
      <c r="D143" s="233" t="s">
        <v>182</v>
      </c>
      <c r="E143" s="251" t="s">
        <v>1</v>
      </c>
      <c r="F143" s="252" t="s">
        <v>184</v>
      </c>
      <c r="G143" s="250"/>
      <c r="H143" s="253">
        <v>0.183</v>
      </c>
      <c r="I143" s="254"/>
      <c r="J143" s="250"/>
      <c r="K143" s="250"/>
      <c r="L143" s="255"/>
      <c r="M143" s="256"/>
      <c r="N143" s="257"/>
      <c r="O143" s="257"/>
      <c r="P143" s="257"/>
      <c r="Q143" s="257"/>
      <c r="R143" s="257"/>
      <c r="S143" s="257"/>
      <c r="T143" s="25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9" t="s">
        <v>182</v>
      </c>
      <c r="AU143" s="259" t="s">
        <v>85</v>
      </c>
      <c r="AV143" s="13" t="s">
        <v>178</v>
      </c>
      <c r="AW143" s="13" t="s">
        <v>32</v>
      </c>
      <c r="AX143" s="13" t="s">
        <v>83</v>
      </c>
      <c r="AY143" s="259" t="s">
        <v>173</v>
      </c>
    </row>
    <row r="144" s="2" customFormat="1" ht="24.15" customHeight="1">
      <c r="A144" s="39"/>
      <c r="B144" s="40"/>
      <c r="C144" s="220" t="s">
        <v>178</v>
      </c>
      <c r="D144" s="220" t="s">
        <v>174</v>
      </c>
      <c r="E144" s="221" t="s">
        <v>3338</v>
      </c>
      <c r="F144" s="222" t="s">
        <v>3339</v>
      </c>
      <c r="G144" s="223" t="s">
        <v>314</v>
      </c>
      <c r="H144" s="224">
        <v>1.536</v>
      </c>
      <c r="I144" s="225"/>
      <c r="J144" s="226">
        <f>ROUND(I144*H144,2)</f>
        <v>0</v>
      </c>
      <c r="K144" s="222" t="s">
        <v>283</v>
      </c>
      <c r="L144" s="45"/>
      <c r="M144" s="227" t="s">
        <v>1</v>
      </c>
      <c r="N144" s="228" t="s">
        <v>41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178</v>
      </c>
      <c r="AT144" s="231" t="s">
        <v>174</v>
      </c>
      <c r="AU144" s="231" t="s">
        <v>85</v>
      </c>
      <c r="AY144" s="18" t="s">
        <v>173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83</v>
      </c>
      <c r="BK144" s="232">
        <f>ROUND(I144*H144,2)</f>
        <v>0</v>
      </c>
      <c r="BL144" s="18" t="s">
        <v>178</v>
      </c>
      <c r="BM144" s="231" t="s">
        <v>213</v>
      </c>
    </row>
    <row r="145" s="12" customFormat="1">
      <c r="A145" s="12"/>
      <c r="B145" s="238"/>
      <c r="C145" s="239"/>
      <c r="D145" s="233" t="s">
        <v>182</v>
      </c>
      <c r="E145" s="240" t="s">
        <v>1</v>
      </c>
      <c r="F145" s="241" t="s">
        <v>3340</v>
      </c>
      <c r="G145" s="239"/>
      <c r="H145" s="242">
        <v>1.536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48" t="s">
        <v>182</v>
      </c>
      <c r="AU145" s="248" t="s">
        <v>85</v>
      </c>
      <c r="AV145" s="12" t="s">
        <v>85</v>
      </c>
      <c r="AW145" s="12" t="s">
        <v>32</v>
      </c>
      <c r="AX145" s="12" t="s">
        <v>76</v>
      </c>
      <c r="AY145" s="248" t="s">
        <v>173</v>
      </c>
    </row>
    <row r="146" s="13" customFormat="1">
      <c r="A146" s="13"/>
      <c r="B146" s="249"/>
      <c r="C146" s="250"/>
      <c r="D146" s="233" t="s">
        <v>182</v>
      </c>
      <c r="E146" s="251" t="s">
        <v>1</v>
      </c>
      <c r="F146" s="252" t="s">
        <v>184</v>
      </c>
      <c r="G146" s="250"/>
      <c r="H146" s="253">
        <v>1.536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9" t="s">
        <v>182</v>
      </c>
      <c r="AU146" s="259" t="s">
        <v>85</v>
      </c>
      <c r="AV146" s="13" t="s">
        <v>178</v>
      </c>
      <c r="AW146" s="13" t="s">
        <v>32</v>
      </c>
      <c r="AX146" s="13" t="s">
        <v>83</v>
      </c>
      <c r="AY146" s="259" t="s">
        <v>173</v>
      </c>
    </row>
    <row r="147" s="11" customFormat="1" ht="22.8" customHeight="1">
      <c r="A147" s="11"/>
      <c r="B147" s="206"/>
      <c r="C147" s="207"/>
      <c r="D147" s="208" t="s">
        <v>75</v>
      </c>
      <c r="E147" s="273" t="s">
        <v>189</v>
      </c>
      <c r="F147" s="273" t="s">
        <v>443</v>
      </c>
      <c r="G147" s="207"/>
      <c r="H147" s="207"/>
      <c r="I147" s="210"/>
      <c r="J147" s="274">
        <f>BK147</f>
        <v>0</v>
      </c>
      <c r="K147" s="207"/>
      <c r="L147" s="212"/>
      <c r="M147" s="213"/>
      <c r="N147" s="214"/>
      <c r="O147" s="214"/>
      <c r="P147" s="215">
        <f>SUM(P148:P169)</f>
        <v>0</v>
      </c>
      <c r="Q147" s="214"/>
      <c r="R147" s="215">
        <f>SUM(R148:R169)</f>
        <v>0</v>
      </c>
      <c r="S147" s="214"/>
      <c r="T147" s="216">
        <f>SUM(T148:T169)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17" t="s">
        <v>83</v>
      </c>
      <c r="AT147" s="218" t="s">
        <v>75</v>
      </c>
      <c r="AU147" s="218" t="s">
        <v>83</v>
      </c>
      <c r="AY147" s="217" t="s">
        <v>173</v>
      </c>
      <c r="BK147" s="219">
        <f>SUM(BK148:BK169)</f>
        <v>0</v>
      </c>
    </row>
    <row r="148" s="2" customFormat="1" ht="24.15" customHeight="1">
      <c r="A148" s="39"/>
      <c r="B148" s="40"/>
      <c r="C148" s="220" t="s">
        <v>198</v>
      </c>
      <c r="D148" s="220" t="s">
        <v>174</v>
      </c>
      <c r="E148" s="221" t="s">
        <v>3341</v>
      </c>
      <c r="F148" s="222" t="s">
        <v>3342</v>
      </c>
      <c r="G148" s="223" t="s">
        <v>221</v>
      </c>
      <c r="H148" s="224">
        <v>0.44700000000000001</v>
      </c>
      <c r="I148" s="225"/>
      <c r="J148" s="226">
        <f>ROUND(I148*H148,2)</f>
        <v>0</v>
      </c>
      <c r="K148" s="222" t="s">
        <v>283</v>
      </c>
      <c r="L148" s="45"/>
      <c r="M148" s="227" t="s">
        <v>1</v>
      </c>
      <c r="N148" s="228" t="s">
        <v>41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178</v>
      </c>
      <c r="AT148" s="231" t="s">
        <v>174</v>
      </c>
      <c r="AU148" s="231" t="s">
        <v>85</v>
      </c>
      <c r="AY148" s="18" t="s">
        <v>173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83</v>
      </c>
      <c r="BK148" s="232">
        <f>ROUND(I148*H148,2)</f>
        <v>0</v>
      </c>
      <c r="BL148" s="18" t="s">
        <v>178</v>
      </c>
      <c r="BM148" s="231" t="s">
        <v>224</v>
      </c>
    </row>
    <row r="149" s="15" customFormat="1">
      <c r="A149" s="15"/>
      <c r="B149" s="285"/>
      <c r="C149" s="286"/>
      <c r="D149" s="233" t="s">
        <v>182</v>
      </c>
      <c r="E149" s="287" t="s">
        <v>1</v>
      </c>
      <c r="F149" s="288" t="s">
        <v>3343</v>
      </c>
      <c r="G149" s="286"/>
      <c r="H149" s="287" t="s">
        <v>1</v>
      </c>
      <c r="I149" s="289"/>
      <c r="J149" s="286"/>
      <c r="K149" s="286"/>
      <c r="L149" s="290"/>
      <c r="M149" s="291"/>
      <c r="N149" s="292"/>
      <c r="O149" s="292"/>
      <c r="P149" s="292"/>
      <c r="Q149" s="292"/>
      <c r="R149" s="292"/>
      <c r="S149" s="292"/>
      <c r="T149" s="29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94" t="s">
        <v>182</v>
      </c>
      <c r="AU149" s="294" t="s">
        <v>85</v>
      </c>
      <c r="AV149" s="15" t="s">
        <v>83</v>
      </c>
      <c r="AW149" s="15" t="s">
        <v>32</v>
      </c>
      <c r="AX149" s="15" t="s">
        <v>76</v>
      </c>
      <c r="AY149" s="294" t="s">
        <v>173</v>
      </c>
    </row>
    <row r="150" s="12" customFormat="1">
      <c r="A150" s="12"/>
      <c r="B150" s="238"/>
      <c r="C150" s="239"/>
      <c r="D150" s="233" t="s">
        <v>182</v>
      </c>
      <c r="E150" s="240" t="s">
        <v>1</v>
      </c>
      <c r="F150" s="241" t="s">
        <v>3344</v>
      </c>
      <c r="G150" s="239"/>
      <c r="H150" s="242">
        <v>0.248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48" t="s">
        <v>182</v>
      </c>
      <c r="AU150" s="248" t="s">
        <v>85</v>
      </c>
      <c r="AV150" s="12" t="s">
        <v>85</v>
      </c>
      <c r="AW150" s="12" t="s">
        <v>32</v>
      </c>
      <c r="AX150" s="12" t="s">
        <v>76</v>
      </c>
      <c r="AY150" s="248" t="s">
        <v>173</v>
      </c>
    </row>
    <row r="151" s="15" customFormat="1">
      <c r="A151" s="15"/>
      <c r="B151" s="285"/>
      <c r="C151" s="286"/>
      <c r="D151" s="233" t="s">
        <v>182</v>
      </c>
      <c r="E151" s="287" t="s">
        <v>1</v>
      </c>
      <c r="F151" s="288" t="s">
        <v>3345</v>
      </c>
      <c r="G151" s="286"/>
      <c r="H151" s="287" t="s">
        <v>1</v>
      </c>
      <c r="I151" s="289"/>
      <c r="J151" s="286"/>
      <c r="K151" s="286"/>
      <c r="L151" s="290"/>
      <c r="M151" s="291"/>
      <c r="N151" s="292"/>
      <c r="O151" s="292"/>
      <c r="P151" s="292"/>
      <c r="Q151" s="292"/>
      <c r="R151" s="292"/>
      <c r="S151" s="292"/>
      <c r="T151" s="29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94" t="s">
        <v>182</v>
      </c>
      <c r="AU151" s="294" t="s">
        <v>85</v>
      </c>
      <c r="AV151" s="15" t="s">
        <v>83</v>
      </c>
      <c r="AW151" s="15" t="s">
        <v>32</v>
      </c>
      <c r="AX151" s="15" t="s">
        <v>76</v>
      </c>
      <c r="AY151" s="294" t="s">
        <v>173</v>
      </c>
    </row>
    <row r="152" s="12" customFormat="1">
      <c r="A152" s="12"/>
      <c r="B152" s="238"/>
      <c r="C152" s="239"/>
      <c r="D152" s="233" t="s">
        <v>182</v>
      </c>
      <c r="E152" s="240" t="s">
        <v>1</v>
      </c>
      <c r="F152" s="241" t="s">
        <v>3346</v>
      </c>
      <c r="G152" s="239"/>
      <c r="H152" s="242">
        <v>0.16400000000000001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48" t="s">
        <v>182</v>
      </c>
      <c r="AU152" s="248" t="s">
        <v>85</v>
      </c>
      <c r="AV152" s="12" t="s">
        <v>85</v>
      </c>
      <c r="AW152" s="12" t="s">
        <v>32</v>
      </c>
      <c r="AX152" s="12" t="s">
        <v>76</v>
      </c>
      <c r="AY152" s="248" t="s">
        <v>173</v>
      </c>
    </row>
    <row r="153" s="15" customFormat="1">
      <c r="A153" s="15"/>
      <c r="B153" s="285"/>
      <c r="C153" s="286"/>
      <c r="D153" s="233" t="s">
        <v>182</v>
      </c>
      <c r="E153" s="287" t="s">
        <v>1</v>
      </c>
      <c r="F153" s="288" t="s">
        <v>3347</v>
      </c>
      <c r="G153" s="286"/>
      <c r="H153" s="287" t="s">
        <v>1</v>
      </c>
      <c r="I153" s="289"/>
      <c r="J153" s="286"/>
      <c r="K153" s="286"/>
      <c r="L153" s="290"/>
      <c r="M153" s="291"/>
      <c r="N153" s="292"/>
      <c r="O153" s="292"/>
      <c r="P153" s="292"/>
      <c r="Q153" s="292"/>
      <c r="R153" s="292"/>
      <c r="S153" s="292"/>
      <c r="T153" s="29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94" t="s">
        <v>182</v>
      </c>
      <c r="AU153" s="294" t="s">
        <v>85</v>
      </c>
      <c r="AV153" s="15" t="s">
        <v>83</v>
      </c>
      <c r="AW153" s="15" t="s">
        <v>32</v>
      </c>
      <c r="AX153" s="15" t="s">
        <v>76</v>
      </c>
      <c r="AY153" s="294" t="s">
        <v>173</v>
      </c>
    </row>
    <row r="154" s="12" customFormat="1">
      <c r="A154" s="12"/>
      <c r="B154" s="238"/>
      <c r="C154" s="239"/>
      <c r="D154" s="233" t="s">
        <v>182</v>
      </c>
      <c r="E154" s="240" t="s">
        <v>1</v>
      </c>
      <c r="F154" s="241" t="s">
        <v>3348</v>
      </c>
      <c r="G154" s="239"/>
      <c r="H154" s="242">
        <v>0.025999999999999999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48" t="s">
        <v>182</v>
      </c>
      <c r="AU154" s="248" t="s">
        <v>85</v>
      </c>
      <c r="AV154" s="12" t="s">
        <v>85</v>
      </c>
      <c r="AW154" s="12" t="s">
        <v>32</v>
      </c>
      <c r="AX154" s="12" t="s">
        <v>76</v>
      </c>
      <c r="AY154" s="248" t="s">
        <v>173</v>
      </c>
    </row>
    <row r="155" s="15" customFormat="1">
      <c r="A155" s="15"/>
      <c r="B155" s="285"/>
      <c r="C155" s="286"/>
      <c r="D155" s="233" t="s">
        <v>182</v>
      </c>
      <c r="E155" s="287" t="s">
        <v>1</v>
      </c>
      <c r="F155" s="288" t="s">
        <v>3349</v>
      </c>
      <c r="G155" s="286"/>
      <c r="H155" s="287" t="s">
        <v>1</v>
      </c>
      <c r="I155" s="289"/>
      <c r="J155" s="286"/>
      <c r="K155" s="286"/>
      <c r="L155" s="290"/>
      <c r="M155" s="291"/>
      <c r="N155" s="292"/>
      <c r="O155" s="292"/>
      <c r="P155" s="292"/>
      <c r="Q155" s="292"/>
      <c r="R155" s="292"/>
      <c r="S155" s="292"/>
      <c r="T155" s="29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94" t="s">
        <v>182</v>
      </c>
      <c r="AU155" s="294" t="s">
        <v>85</v>
      </c>
      <c r="AV155" s="15" t="s">
        <v>83</v>
      </c>
      <c r="AW155" s="15" t="s">
        <v>32</v>
      </c>
      <c r="AX155" s="15" t="s">
        <v>76</v>
      </c>
      <c r="AY155" s="294" t="s">
        <v>173</v>
      </c>
    </row>
    <row r="156" s="12" customFormat="1">
      <c r="A156" s="12"/>
      <c r="B156" s="238"/>
      <c r="C156" s="239"/>
      <c r="D156" s="233" t="s">
        <v>182</v>
      </c>
      <c r="E156" s="240" t="s">
        <v>1</v>
      </c>
      <c r="F156" s="241" t="s">
        <v>3350</v>
      </c>
      <c r="G156" s="239"/>
      <c r="H156" s="242">
        <v>0.0089999999999999993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48" t="s">
        <v>182</v>
      </c>
      <c r="AU156" s="248" t="s">
        <v>85</v>
      </c>
      <c r="AV156" s="12" t="s">
        <v>85</v>
      </c>
      <c r="AW156" s="12" t="s">
        <v>32</v>
      </c>
      <c r="AX156" s="12" t="s">
        <v>76</v>
      </c>
      <c r="AY156" s="248" t="s">
        <v>173</v>
      </c>
    </row>
    <row r="157" s="13" customFormat="1">
      <c r="A157" s="13"/>
      <c r="B157" s="249"/>
      <c r="C157" s="250"/>
      <c r="D157" s="233" t="s">
        <v>182</v>
      </c>
      <c r="E157" s="251" t="s">
        <v>1</v>
      </c>
      <c r="F157" s="252" t="s">
        <v>184</v>
      </c>
      <c r="G157" s="250"/>
      <c r="H157" s="253">
        <v>0.44700000000000006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9" t="s">
        <v>182</v>
      </c>
      <c r="AU157" s="259" t="s">
        <v>85</v>
      </c>
      <c r="AV157" s="13" t="s">
        <v>178</v>
      </c>
      <c r="AW157" s="13" t="s">
        <v>32</v>
      </c>
      <c r="AX157" s="13" t="s">
        <v>83</v>
      </c>
      <c r="AY157" s="259" t="s">
        <v>173</v>
      </c>
    </row>
    <row r="158" s="2" customFormat="1" ht="21.75" customHeight="1">
      <c r="A158" s="39"/>
      <c r="B158" s="40"/>
      <c r="C158" s="275" t="s">
        <v>203</v>
      </c>
      <c r="D158" s="275" t="s">
        <v>335</v>
      </c>
      <c r="E158" s="276" t="s">
        <v>3351</v>
      </c>
      <c r="F158" s="277" t="s">
        <v>3352</v>
      </c>
      <c r="G158" s="278" t="s">
        <v>221</v>
      </c>
      <c r="H158" s="279">
        <v>0.0089999999999999993</v>
      </c>
      <c r="I158" s="280"/>
      <c r="J158" s="281">
        <f>ROUND(I158*H158,2)</f>
        <v>0</v>
      </c>
      <c r="K158" s="277" t="s">
        <v>1</v>
      </c>
      <c r="L158" s="282"/>
      <c r="M158" s="283" t="s">
        <v>1</v>
      </c>
      <c r="N158" s="284" t="s">
        <v>41</v>
      </c>
      <c r="O158" s="92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213</v>
      </c>
      <c r="AT158" s="231" t="s">
        <v>335</v>
      </c>
      <c r="AU158" s="231" t="s">
        <v>85</v>
      </c>
      <c r="AY158" s="18" t="s">
        <v>173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83</v>
      </c>
      <c r="BK158" s="232">
        <f>ROUND(I158*H158,2)</f>
        <v>0</v>
      </c>
      <c r="BL158" s="18" t="s">
        <v>178</v>
      </c>
      <c r="BM158" s="231" t="s">
        <v>233</v>
      </c>
    </row>
    <row r="159" s="12" customFormat="1">
      <c r="A159" s="12"/>
      <c r="B159" s="238"/>
      <c r="C159" s="239"/>
      <c r="D159" s="233" t="s">
        <v>182</v>
      </c>
      <c r="E159" s="240" t="s">
        <v>1</v>
      </c>
      <c r="F159" s="241" t="s">
        <v>3353</v>
      </c>
      <c r="G159" s="239"/>
      <c r="H159" s="242">
        <v>0.0089999999999999993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48" t="s">
        <v>182</v>
      </c>
      <c r="AU159" s="248" t="s">
        <v>85</v>
      </c>
      <c r="AV159" s="12" t="s">
        <v>85</v>
      </c>
      <c r="AW159" s="12" t="s">
        <v>32</v>
      </c>
      <c r="AX159" s="12" t="s">
        <v>76</v>
      </c>
      <c r="AY159" s="248" t="s">
        <v>173</v>
      </c>
    </row>
    <row r="160" s="13" customFormat="1">
      <c r="A160" s="13"/>
      <c r="B160" s="249"/>
      <c r="C160" s="250"/>
      <c r="D160" s="233" t="s">
        <v>182</v>
      </c>
      <c r="E160" s="251" t="s">
        <v>1</v>
      </c>
      <c r="F160" s="252" t="s">
        <v>184</v>
      </c>
      <c r="G160" s="250"/>
      <c r="H160" s="253">
        <v>0.0089999999999999993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9" t="s">
        <v>182</v>
      </c>
      <c r="AU160" s="259" t="s">
        <v>85</v>
      </c>
      <c r="AV160" s="13" t="s">
        <v>178</v>
      </c>
      <c r="AW160" s="13" t="s">
        <v>32</v>
      </c>
      <c r="AX160" s="13" t="s">
        <v>83</v>
      </c>
      <c r="AY160" s="259" t="s">
        <v>173</v>
      </c>
    </row>
    <row r="161" s="2" customFormat="1" ht="21.75" customHeight="1">
      <c r="A161" s="39"/>
      <c r="B161" s="40"/>
      <c r="C161" s="275" t="s">
        <v>208</v>
      </c>
      <c r="D161" s="275" t="s">
        <v>335</v>
      </c>
      <c r="E161" s="276" t="s">
        <v>3354</v>
      </c>
      <c r="F161" s="277" t="s">
        <v>3355</v>
      </c>
      <c r="G161" s="278" t="s">
        <v>221</v>
      </c>
      <c r="H161" s="279">
        <v>0.025999999999999999</v>
      </c>
      <c r="I161" s="280"/>
      <c r="J161" s="281">
        <f>ROUND(I161*H161,2)</f>
        <v>0</v>
      </c>
      <c r="K161" s="277" t="s">
        <v>283</v>
      </c>
      <c r="L161" s="282"/>
      <c r="M161" s="283" t="s">
        <v>1</v>
      </c>
      <c r="N161" s="284" t="s">
        <v>41</v>
      </c>
      <c r="O161" s="92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1" t="s">
        <v>213</v>
      </c>
      <c r="AT161" s="231" t="s">
        <v>335</v>
      </c>
      <c r="AU161" s="231" t="s">
        <v>85</v>
      </c>
      <c r="AY161" s="18" t="s">
        <v>173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83</v>
      </c>
      <c r="BK161" s="232">
        <f>ROUND(I161*H161,2)</f>
        <v>0</v>
      </c>
      <c r="BL161" s="18" t="s">
        <v>178</v>
      </c>
      <c r="BM161" s="231" t="s">
        <v>242</v>
      </c>
    </row>
    <row r="162" s="12" customFormat="1">
      <c r="A162" s="12"/>
      <c r="B162" s="238"/>
      <c r="C162" s="239"/>
      <c r="D162" s="233" t="s">
        <v>182</v>
      </c>
      <c r="E162" s="240" t="s">
        <v>1</v>
      </c>
      <c r="F162" s="241" t="s">
        <v>3348</v>
      </c>
      <c r="G162" s="239"/>
      <c r="H162" s="242">
        <v>0.025999999999999999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48" t="s">
        <v>182</v>
      </c>
      <c r="AU162" s="248" t="s">
        <v>85</v>
      </c>
      <c r="AV162" s="12" t="s">
        <v>85</v>
      </c>
      <c r="AW162" s="12" t="s">
        <v>32</v>
      </c>
      <c r="AX162" s="12" t="s">
        <v>76</v>
      </c>
      <c r="AY162" s="248" t="s">
        <v>173</v>
      </c>
    </row>
    <row r="163" s="13" customFormat="1">
      <c r="A163" s="13"/>
      <c r="B163" s="249"/>
      <c r="C163" s="250"/>
      <c r="D163" s="233" t="s">
        <v>182</v>
      </c>
      <c r="E163" s="251" t="s">
        <v>1</v>
      </c>
      <c r="F163" s="252" t="s">
        <v>184</v>
      </c>
      <c r="G163" s="250"/>
      <c r="H163" s="253">
        <v>0.025999999999999999</v>
      </c>
      <c r="I163" s="254"/>
      <c r="J163" s="250"/>
      <c r="K163" s="250"/>
      <c r="L163" s="255"/>
      <c r="M163" s="256"/>
      <c r="N163" s="257"/>
      <c r="O163" s="257"/>
      <c r="P163" s="257"/>
      <c r="Q163" s="257"/>
      <c r="R163" s="257"/>
      <c r="S163" s="257"/>
      <c r="T163" s="25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9" t="s">
        <v>182</v>
      </c>
      <c r="AU163" s="259" t="s">
        <v>85</v>
      </c>
      <c r="AV163" s="13" t="s">
        <v>178</v>
      </c>
      <c r="AW163" s="13" t="s">
        <v>32</v>
      </c>
      <c r="AX163" s="13" t="s">
        <v>83</v>
      </c>
      <c r="AY163" s="259" t="s">
        <v>173</v>
      </c>
    </row>
    <row r="164" s="2" customFormat="1" ht="24.15" customHeight="1">
      <c r="A164" s="39"/>
      <c r="B164" s="40"/>
      <c r="C164" s="275" t="s">
        <v>213</v>
      </c>
      <c r="D164" s="275" t="s">
        <v>335</v>
      </c>
      <c r="E164" s="276" t="s">
        <v>3356</v>
      </c>
      <c r="F164" s="277" t="s">
        <v>3357</v>
      </c>
      <c r="G164" s="278" t="s">
        <v>221</v>
      </c>
      <c r="H164" s="279">
        <v>0.16400000000000001</v>
      </c>
      <c r="I164" s="280"/>
      <c r="J164" s="281">
        <f>ROUND(I164*H164,2)</f>
        <v>0</v>
      </c>
      <c r="K164" s="277" t="s">
        <v>283</v>
      </c>
      <c r="L164" s="282"/>
      <c r="M164" s="283" t="s">
        <v>1</v>
      </c>
      <c r="N164" s="284" t="s">
        <v>41</v>
      </c>
      <c r="O164" s="92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1" t="s">
        <v>213</v>
      </c>
      <c r="AT164" s="231" t="s">
        <v>335</v>
      </c>
      <c r="AU164" s="231" t="s">
        <v>85</v>
      </c>
      <c r="AY164" s="18" t="s">
        <v>173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8" t="s">
        <v>83</v>
      </c>
      <c r="BK164" s="232">
        <f>ROUND(I164*H164,2)</f>
        <v>0</v>
      </c>
      <c r="BL164" s="18" t="s">
        <v>178</v>
      </c>
      <c r="BM164" s="231" t="s">
        <v>251</v>
      </c>
    </row>
    <row r="165" s="12" customFormat="1">
      <c r="A165" s="12"/>
      <c r="B165" s="238"/>
      <c r="C165" s="239"/>
      <c r="D165" s="233" t="s">
        <v>182</v>
      </c>
      <c r="E165" s="240" t="s">
        <v>1</v>
      </c>
      <c r="F165" s="241" t="s">
        <v>3346</v>
      </c>
      <c r="G165" s="239"/>
      <c r="H165" s="242">
        <v>0.16400000000000001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48" t="s">
        <v>182</v>
      </c>
      <c r="AU165" s="248" t="s">
        <v>85</v>
      </c>
      <c r="AV165" s="12" t="s">
        <v>85</v>
      </c>
      <c r="AW165" s="12" t="s">
        <v>32</v>
      </c>
      <c r="AX165" s="12" t="s">
        <v>76</v>
      </c>
      <c r="AY165" s="248" t="s">
        <v>173</v>
      </c>
    </row>
    <row r="166" s="13" customFormat="1">
      <c r="A166" s="13"/>
      <c r="B166" s="249"/>
      <c r="C166" s="250"/>
      <c r="D166" s="233" t="s">
        <v>182</v>
      </c>
      <c r="E166" s="251" t="s">
        <v>1</v>
      </c>
      <c r="F166" s="252" t="s">
        <v>184</v>
      </c>
      <c r="G166" s="250"/>
      <c r="H166" s="253">
        <v>0.16400000000000001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9" t="s">
        <v>182</v>
      </c>
      <c r="AU166" s="259" t="s">
        <v>85</v>
      </c>
      <c r="AV166" s="13" t="s">
        <v>178</v>
      </c>
      <c r="AW166" s="13" t="s">
        <v>32</v>
      </c>
      <c r="AX166" s="13" t="s">
        <v>83</v>
      </c>
      <c r="AY166" s="259" t="s">
        <v>173</v>
      </c>
    </row>
    <row r="167" s="2" customFormat="1" ht="16.5" customHeight="1">
      <c r="A167" s="39"/>
      <c r="B167" s="40"/>
      <c r="C167" s="275" t="s">
        <v>218</v>
      </c>
      <c r="D167" s="275" t="s">
        <v>335</v>
      </c>
      <c r="E167" s="276" t="s">
        <v>3358</v>
      </c>
      <c r="F167" s="277" t="s">
        <v>3359</v>
      </c>
      <c r="G167" s="278" t="s">
        <v>221</v>
      </c>
      <c r="H167" s="279">
        <v>0.248</v>
      </c>
      <c r="I167" s="280"/>
      <c r="J167" s="281">
        <f>ROUND(I167*H167,2)</f>
        <v>0</v>
      </c>
      <c r="K167" s="277" t="s">
        <v>1</v>
      </c>
      <c r="L167" s="282"/>
      <c r="M167" s="283" t="s">
        <v>1</v>
      </c>
      <c r="N167" s="284" t="s">
        <v>41</v>
      </c>
      <c r="O167" s="92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1" t="s">
        <v>213</v>
      </c>
      <c r="AT167" s="231" t="s">
        <v>335</v>
      </c>
      <c r="AU167" s="231" t="s">
        <v>85</v>
      </c>
      <c r="AY167" s="18" t="s">
        <v>173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8" t="s">
        <v>83</v>
      </c>
      <c r="BK167" s="232">
        <f>ROUND(I167*H167,2)</f>
        <v>0</v>
      </c>
      <c r="BL167" s="18" t="s">
        <v>178</v>
      </c>
      <c r="BM167" s="231" t="s">
        <v>327</v>
      </c>
    </row>
    <row r="168" s="12" customFormat="1">
      <c r="A168" s="12"/>
      <c r="B168" s="238"/>
      <c r="C168" s="239"/>
      <c r="D168" s="233" t="s">
        <v>182</v>
      </c>
      <c r="E168" s="240" t="s">
        <v>1</v>
      </c>
      <c r="F168" s="241" t="s">
        <v>3344</v>
      </c>
      <c r="G168" s="239"/>
      <c r="H168" s="242">
        <v>0.248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48" t="s">
        <v>182</v>
      </c>
      <c r="AU168" s="248" t="s">
        <v>85</v>
      </c>
      <c r="AV168" s="12" t="s">
        <v>85</v>
      </c>
      <c r="AW168" s="12" t="s">
        <v>32</v>
      </c>
      <c r="AX168" s="12" t="s">
        <v>76</v>
      </c>
      <c r="AY168" s="248" t="s">
        <v>173</v>
      </c>
    </row>
    <row r="169" s="13" customFormat="1">
      <c r="A169" s="13"/>
      <c r="B169" s="249"/>
      <c r="C169" s="250"/>
      <c r="D169" s="233" t="s">
        <v>182</v>
      </c>
      <c r="E169" s="251" t="s">
        <v>1</v>
      </c>
      <c r="F169" s="252" t="s">
        <v>184</v>
      </c>
      <c r="G169" s="250"/>
      <c r="H169" s="253">
        <v>0.248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9" t="s">
        <v>182</v>
      </c>
      <c r="AU169" s="259" t="s">
        <v>85</v>
      </c>
      <c r="AV169" s="13" t="s">
        <v>178</v>
      </c>
      <c r="AW169" s="13" t="s">
        <v>32</v>
      </c>
      <c r="AX169" s="13" t="s">
        <v>83</v>
      </c>
      <c r="AY169" s="259" t="s">
        <v>173</v>
      </c>
    </row>
    <row r="170" s="11" customFormat="1" ht="22.8" customHeight="1">
      <c r="A170" s="11"/>
      <c r="B170" s="206"/>
      <c r="C170" s="207"/>
      <c r="D170" s="208" t="s">
        <v>75</v>
      </c>
      <c r="E170" s="273" t="s">
        <v>178</v>
      </c>
      <c r="F170" s="273" t="s">
        <v>534</v>
      </c>
      <c r="G170" s="207"/>
      <c r="H170" s="207"/>
      <c r="I170" s="210"/>
      <c r="J170" s="274">
        <f>BK170</f>
        <v>0</v>
      </c>
      <c r="K170" s="207"/>
      <c r="L170" s="212"/>
      <c r="M170" s="213"/>
      <c r="N170" s="214"/>
      <c r="O170" s="214"/>
      <c r="P170" s="215">
        <f>SUM(P171:P188)</f>
        <v>0</v>
      </c>
      <c r="Q170" s="214"/>
      <c r="R170" s="215">
        <f>SUM(R171:R188)</f>
        <v>0</v>
      </c>
      <c r="S170" s="214"/>
      <c r="T170" s="216">
        <f>SUM(T171:T188)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217" t="s">
        <v>83</v>
      </c>
      <c r="AT170" s="218" t="s">
        <v>75</v>
      </c>
      <c r="AU170" s="218" t="s">
        <v>83</v>
      </c>
      <c r="AY170" s="217" t="s">
        <v>173</v>
      </c>
      <c r="BK170" s="219">
        <f>SUM(BK171:BK188)</f>
        <v>0</v>
      </c>
    </row>
    <row r="171" s="2" customFormat="1" ht="33" customHeight="1">
      <c r="A171" s="39"/>
      <c r="B171" s="40"/>
      <c r="C171" s="220" t="s">
        <v>224</v>
      </c>
      <c r="D171" s="220" t="s">
        <v>174</v>
      </c>
      <c r="E171" s="221" t="s">
        <v>622</v>
      </c>
      <c r="F171" s="222" t="s">
        <v>623</v>
      </c>
      <c r="G171" s="223" t="s">
        <v>221</v>
      </c>
      <c r="H171" s="224">
        <v>0.44</v>
      </c>
      <c r="I171" s="225"/>
      <c r="J171" s="226">
        <f>ROUND(I171*H171,2)</f>
        <v>0</v>
      </c>
      <c r="K171" s="222" t="s">
        <v>283</v>
      </c>
      <c r="L171" s="45"/>
      <c r="M171" s="227" t="s">
        <v>1</v>
      </c>
      <c r="N171" s="228" t="s">
        <v>41</v>
      </c>
      <c r="O171" s="92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178</v>
      </c>
      <c r="AT171" s="231" t="s">
        <v>174</v>
      </c>
      <c r="AU171" s="231" t="s">
        <v>85</v>
      </c>
      <c r="AY171" s="18" t="s">
        <v>173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83</v>
      </c>
      <c r="BK171" s="232">
        <f>ROUND(I171*H171,2)</f>
        <v>0</v>
      </c>
      <c r="BL171" s="18" t="s">
        <v>178</v>
      </c>
      <c r="BM171" s="231" t="s">
        <v>331</v>
      </c>
    </row>
    <row r="172" s="15" customFormat="1">
      <c r="A172" s="15"/>
      <c r="B172" s="285"/>
      <c r="C172" s="286"/>
      <c r="D172" s="233" t="s">
        <v>182</v>
      </c>
      <c r="E172" s="287" t="s">
        <v>1</v>
      </c>
      <c r="F172" s="288" t="s">
        <v>3343</v>
      </c>
      <c r="G172" s="286"/>
      <c r="H172" s="287" t="s">
        <v>1</v>
      </c>
      <c r="I172" s="289"/>
      <c r="J172" s="286"/>
      <c r="K172" s="286"/>
      <c r="L172" s="290"/>
      <c r="M172" s="291"/>
      <c r="N172" s="292"/>
      <c r="O172" s="292"/>
      <c r="P172" s="292"/>
      <c r="Q172" s="292"/>
      <c r="R172" s="292"/>
      <c r="S172" s="292"/>
      <c r="T172" s="29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94" t="s">
        <v>182</v>
      </c>
      <c r="AU172" s="294" t="s">
        <v>85</v>
      </c>
      <c r="AV172" s="15" t="s">
        <v>83</v>
      </c>
      <c r="AW172" s="15" t="s">
        <v>32</v>
      </c>
      <c r="AX172" s="15" t="s">
        <v>76</v>
      </c>
      <c r="AY172" s="294" t="s">
        <v>173</v>
      </c>
    </row>
    <row r="173" s="12" customFormat="1">
      <c r="A173" s="12"/>
      <c r="B173" s="238"/>
      <c r="C173" s="239"/>
      <c r="D173" s="233" t="s">
        <v>182</v>
      </c>
      <c r="E173" s="240" t="s">
        <v>1</v>
      </c>
      <c r="F173" s="241" t="s">
        <v>3360</v>
      </c>
      <c r="G173" s="239"/>
      <c r="H173" s="242">
        <v>0.245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48" t="s">
        <v>182</v>
      </c>
      <c r="AU173" s="248" t="s">
        <v>85</v>
      </c>
      <c r="AV173" s="12" t="s">
        <v>85</v>
      </c>
      <c r="AW173" s="12" t="s">
        <v>32</v>
      </c>
      <c r="AX173" s="12" t="s">
        <v>76</v>
      </c>
      <c r="AY173" s="248" t="s">
        <v>173</v>
      </c>
    </row>
    <row r="174" s="15" customFormat="1">
      <c r="A174" s="15"/>
      <c r="B174" s="285"/>
      <c r="C174" s="286"/>
      <c r="D174" s="233" t="s">
        <v>182</v>
      </c>
      <c r="E174" s="287" t="s">
        <v>1</v>
      </c>
      <c r="F174" s="288" t="s">
        <v>3345</v>
      </c>
      <c r="G174" s="286"/>
      <c r="H174" s="287" t="s">
        <v>1</v>
      </c>
      <c r="I174" s="289"/>
      <c r="J174" s="286"/>
      <c r="K174" s="286"/>
      <c r="L174" s="290"/>
      <c r="M174" s="291"/>
      <c r="N174" s="292"/>
      <c r="O174" s="292"/>
      <c r="P174" s="292"/>
      <c r="Q174" s="292"/>
      <c r="R174" s="292"/>
      <c r="S174" s="292"/>
      <c r="T174" s="29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94" t="s">
        <v>182</v>
      </c>
      <c r="AU174" s="294" t="s">
        <v>85</v>
      </c>
      <c r="AV174" s="15" t="s">
        <v>83</v>
      </c>
      <c r="AW174" s="15" t="s">
        <v>32</v>
      </c>
      <c r="AX174" s="15" t="s">
        <v>76</v>
      </c>
      <c r="AY174" s="294" t="s">
        <v>173</v>
      </c>
    </row>
    <row r="175" s="12" customFormat="1">
      <c r="A175" s="12"/>
      <c r="B175" s="238"/>
      <c r="C175" s="239"/>
      <c r="D175" s="233" t="s">
        <v>182</v>
      </c>
      <c r="E175" s="240" t="s">
        <v>1</v>
      </c>
      <c r="F175" s="241" t="s">
        <v>3361</v>
      </c>
      <c r="G175" s="239"/>
      <c r="H175" s="242">
        <v>0.087999999999999995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48" t="s">
        <v>182</v>
      </c>
      <c r="AU175" s="248" t="s">
        <v>85</v>
      </c>
      <c r="AV175" s="12" t="s">
        <v>85</v>
      </c>
      <c r="AW175" s="12" t="s">
        <v>32</v>
      </c>
      <c r="AX175" s="12" t="s">
        <v>76</v>
      </c>
      <c r="AY175" s="248" t="s">
        <v>173</v>
      </c>
    </row>
    <row r="176" s="15" customFormat="1">
      <c r="A176" s="15"/>
      <c r="B176" s="285"/>
      <c r="C176" s="286"/>
      <c r="D176" s="233" t="s">
        <v>182</v>
      </c>
      <c r="E176" s="287" t="s">
        <v>1</v>
      </c>
      <c r="F176" s="288" t="s">
        <v>3362</v>
      </c>
      <c r="G176" s="286"/>
      <c r="H176" s="287" t="s">
        <v>1</v>
      </c>
      <c r="I176" s="289"/>
      <c r="J176" s="286"/>
      <c r="K176" s="286"/>
      <c r="L176" s="290"/>
      <c r="M176" s="291"/>
      <c r="N176" s="292"/>
      <c r="O176" s="292"/>
      <c r="P176" s="292"/>
      <c r="Q176" s="292"/>
      <c r="R176" s="292"/>
      <c r="S176" s="292"/>
      <c r="T176" s="29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94" t="s">
        <v>182</v>
      </c>
      <c r="AU176" s="294" t="s">
        <v>85</v>
      </c>
      <c r="AV176" s="15" t="s">
        <v>83</v>
      </c>
      <c r="AW176" s="15" t="s">
        <v>32</v>
      </c>
      <c r="AX176" s="15" t="s">
        <v>76</v>
      </c>
      <c r="AY176" s="294" t="s">
        <v>173</v>
      </c>
    </row>
    <row r="177" s="12" customFormat="1">
      <c r="A177" s="12"/>
      <c r="B177" s="238"/>
      <c r="C177" s="239"/>
      <c r="D177" s="233" t="s">
        <v>182</v>
      </c>
      <c r="E177" s="240" t="s">
        <v>1</v>
      </c>
      <c r="F177" s="241" t="s">
        <v>3363</v>
      </c>
      <c r="G177" s="239"/>
      <c r="H177" s="242">
        <v>0.107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48" t="s">
        <v>182</v>
      </c>
      <c r="AU177" s="248" t="s">
        <v>85</v>
      </c>
      <c r="AV177" s="12" t="s">
        <v>85</v>
      </c>
      <c r="AW177" s="12" t="s">
        <v>32</v>
      </c>
      <c r="AX177" s="12" t="s">
        <v>76</v>
      </c>
      <c r="AY177" s="248" t="s">
        <v>173</v>
      </c>
    </row>
    <row r="178" s="13" customFormat="1">
      <c r="A178" s="13"/>
      <c r="B178" s="249"/>
      <c r="C178" s="250"/>
      <c r="D178" s="233" t="s">
        <v>182</v>
      </c>
      <c r="E178" s="251" t="s">
        <v>1</v>
      </c>
      <c r="F178" s="252" t="s">
        <v>184</v>
      </c>
      <c r="G178" s="250"/>
      <c r="H178" s="253">
        <v>0.43999999999999995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9" t="s">
        <v>182</v>
      </c>
      <c r="AU178" s="259" t="s">
        <v>85</v>
      </c>
      <c r="AV178" s="13" t="s">
        <v>178</v>
      </c>
      <c r="AW178" s="13" t="s">
        <v>32</v>
      </c>
      <c r="AX178" s="13" t="s">
        <v>83</v>
      </c>
      <c r="AY178" s="259" t="s">
        <v>173</v>
      </c>
    </row>
    <row r="179" s="2" customFormat="1" ht="16.5" customHeight="1">
      <c r="A179" s="39"/>
      <c r="B179" s="40"/>
      <c r="C179" s="275" t="s">
        <v>228</v>
      </c>
      <c r="D179" s="275" t="s">
        <v>335</v>
      </c>
      <c r="E179" s="276" t="s">
        <v>3358</v>
      </c>
      <c r="F179" s="277" t="s">
        <v>3359</v>
      </c>
      <c r="G179" s="278" t="s">
        <v>221</v>
      </c>
      <c r="H179" s="279">
        <v>0.245</v>
      </c>
      <c r="I179" s="280"/>
      <c r="J179" s="281">
        <f>ROUND(I179*H179,2)</f>
        <v>0</v>
      </c>
      <c r="K179" s="277" t="s">
        <v>1</v>
      </c>
      <c r="L179" s="282"/>
      <c r="M179" s="283" t="s">
        <v>1</v>
      </c>
      <c r="N179" s="284" t="s">
        <v>41</v>
      </c>
      <c r="O179" s="92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1" t="s">
        <v>213</v>
      </c>
      <c r="AT179" s="231" t="s">
        <v>335</v>
      </c>
      <c r="AU179" s="231" t="s">
        <v>85</v>
      </c>
      <c r="AY179" s="18" t="s">
        <v>173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83</v>
      </c>
      <c r="BK179" s="232">
        <f>ROUND(I179*H179,2)</f>
        <v>0</v>
      </c>
      <c r="BL179" s="18" t="s">
        <v>178</v>
      </c>
      <c r="BM179" s="231" t="s">
        <v>334</v>
      </c>
    </row>
    <row r="180" s="2" customFormat="1">
      <c r="A180" s="39"/>
      <c r="B180" s="40"/>
      <c r="C180" s="41"/>
      <c r="D180" s="233" t="s">
        <v>180</v>
      </c>
      <c r="E180" s="41"/>
      <c r="F180" s="234" t="s">
        <v>3364</v>
      </c>
      <c r="G180" s="41"/>
      <c r="H180" s="41"/>
      <c r="I180" s="235"/>
      <c r="J180" s="41"/>
      <c r="K180" s="41"/>
      <c r="L180" s="45"/>
      <c r="M180" s="236"/>
      <c r="N180" s="237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180</v>
      </c>
      <c r="AU180" s="18" t="s">
        <v>85</v>
      </c>
    </row>
    <row r="181" s="12" customFormat="1">
      <c r="A181" s="12"/>
      <c r="B181" s="238"/>
      <c r="C181" s="239"/>
      <c r="D181" s="233" t="s">
        <v>182</v>
      </c>
      <c r="E181" s="240" t="s">
        <v>1</v>
      </c>
      <c r="F181" s="241" t="s">
        <v>3360</v>
      </c>
      <c r="G181" s="239"/>
      <c r="H181" s="242">
        <v>0.245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48" t="s">
        <v>182</v>
      </c>
      <c r="AU181" s="248" t="s">
        <v>85</v>
      </c>
      <c r="AV181" s="12" t="s">
        <v>85</v>
      </c>
      <c r="AW181" s="12" t="s">
        <v>32</v>
      </c>
      <c r="AX181" s="12" t="s">
        <v>76</v>
      </c>
      <c r="AY181" s="248" t="s">
        <v>173</v>
      </c>
    </row>
    <row r="182" s="13" customFormat="1">
      <c r="A182" s="13"/>
      <c r="B182" s="249"/>
      <c r="C182" s="250"/>
      <c r="D182" s="233" t="s">
        <v>182</v>
      </c>
      <c r="E182" s="251" t="s">
        <v>1</v>
      </c>
      <c r="F182" s="252" t="s">
        <v>184</v>
      </c>
      <c r="G182" s="250"/>
      <c r="H182" s="253">
        <v>0.245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9" t="s">
        <v>182</v>
      </c>
      <c r="AU182" s="259" t="s">
        <v>85</v>
      </c>
      <c r="AV182" s="13" t="s">
        <v>178</v>
      </c>
      <c r="AW182" s="13" t="s">
        <v>32</v>
      </c>
      <c r="AX182" s="13" t="s">
        <v>83</v>
      </c>
      <c r="AY182" s="259" t="s">
        <v>173</v>
      </c>
    </row>
    <row r="183" s="2" customFormat="1" ht="24.15" customHeight="1">
      <c r="A183" s="39"/>
      <c r="B183" s="40"/>
      <c r="C183" s="275" t="s">
        <v>233</v>
      </c>
      <c r="D183" s="275" t="s">
        <v>335</v>
      </c>
      <c r="E183" s="276" t="s">
        <v>3356</v>
      </c>
      <c r="F183" s="277" t="s">
        <v>3357</v>
      </c>
      <c r="G183" s="278" t="s">
        <v>221</v>
      </c>
      <c r="H183" s="279">
        <v>0.087999999999999995</v>
      </c>
      <c r="I183" s="280"/>
      <c r="J183" s="281">
        <f>ROUND(I183*H183,2)</f>
        <v>0</v>
      </c>
      <c r="K183" s="277" t="s">
        <v>283</v>
      </c>
      <c r="L183" s="282"/>
      <c r="M183" s="283" t="s">
        <v>1</v>
      </c>
      <c r="N183" s="284" t="s">
        <v>41</v>
      </c>
      <c r="O183" s="92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1" t="s">
        <v>213</v>
      </c>
      <c r="AT183" s="231" t="s">
        <v>335</v>
      </c>
      <c r="AU183" s="231" t="s">
        <v>85</v>
      </c>
      <c r="AY183" s="18" t="s">
        <v>173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83</v>
      </c>
      <c r="BK183" s="232">
        <f>ROUND(I183*H183,2)</f>
        <v>0</v>
      </c>
      <c r="BL183" s="18" t="s">
        <v>178</v>
      </c>
      <c r="BM183" s="231" t="s">
        <v>338</v>
      </c>
    </row>
    <row r="184" s="12" customFormat="1">
      <c r="A184" s="12"/>
      <c r="B184" s="238"/>
      <c r="C184" s="239"/>
      <c r="D184" s="233" t="s">
        <v>182</v>
      </c>
      <c r="E184" s="240" t="s">
        <v>1</v>
      </c>
      <c r="F184" s="241" t="s">
        <v>3361</v>
      </c>
      <c r="G184" s="239"/>
      <c r="H184" s="242">
        <v>0.087999999999999995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48" t="s">
        <v>182</v>
      </c>
      <c r="AU184" s="248" t="s">
        <v>85</v>
      </c>
      <c r="AV184" s="12" t="s">
        <v>85</v>
      </c>
      <c r="AW184" s="12" t="s">
        <v>32</v>
      </c>
      <c r="AX184" s="12" t="s">
        <v>76</v>
      </c>
      <c r="AY184" s="248" t="s">
        <v>173</v>
      </c>
    </row>
    <row r="185" s="13" customFormat="1">
      <c r="A185" s="13"/>
      <c r="B185" s="249"/>
      <c r="C185" s="250"/>
      <c r="D185" s="233" t="s">
        <v>182</v>
      </c>
      <c r="E185" s="251" t="s">
        <v>1</v>
      </c>
      <c r="F185" s="252" t="s">
        <v>184</v>
      </c>
      <c r="G185" s="250"/>
      <c r="H185" s="253">
        <v>0.087999999999999995</v>
      </c>
      <c r="I185" s="254"/>
      <c r="J185" s="250"/>
      <c r="K185" s="250"/>
      <c r="L185" s="255"/>
      <c r="M185" s="256"/>
      <c r="N185" s="257"/>
      <c r="O185" s="257"/>
      <c r="P185" s="257"/>
      <c r="Q185" s="257"/>
      <c r="R185" s="257"/>
      <c r="S185" s="257"/>
      <c r="T185" s="25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9" t="s">
        <v>182</v>
      </c>
      <c r="AU185" s="259" t="s">
        <v>85</v>
      </c>
      <c r="AV185" s="13" t="s">
        <v>178</v>
      </c>
      <c r="AW185" s="13" t="s">
        <v>32</v>
      </c>
      <c r="AX185" s="13" t="s">
        <v>83</v>
      </c>
      <c r="AY185" s="259" t="s">
        <v>173</v>
      </c>
    </row>
    <row r="186" s="2" customFormat="1" ht="24.15" customHeight="1">
      <c r="A186" s="39"/>
      <c r="B186" s="40"/>
      <c r="C186" s="275" t="s">
        <v>237</v>
      </c>
      <c r="D186" s="275" t="s">
        <v>335</v>
      </c>
      <c r="E186" s="276" t="s">
        <v>3365</v>
      </c>
      <c r="F186" s="277" t="s">
        <v>3366</v>
      </c>
      <c r="G186" s="278" t="s">
        <v>221</v>
      </c>
      <c r="H186" s="279">
        <v>0.107</v>
      </c>
      <c r="I186" s="280"/>
      <c r="J186" s="281">
        <f>ROUND(I186*H186,2)</f>
        <v>0</v>
      </c>
      <c r="K186" s="277" t="s">
        <v>283</v>
      </c>
      <c r="L186" s="282"/>
      <c r="M186" s="283" t="s">
        <v>1</v>
      </c>
      <c r="N186" s="284" t="s">
        <v>41</v>
      </c>
      <c r="O186" s="92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1" t="s">
        <v>213</v>
      </c>
      <c r="AT186" s="231" t="s">
        <v>335</v>
      </c>
      <c r="AU186" s="231" t="s">
        <v>85</v>
      </c>
      <c r="AY186" s="18" t="s">
        <v>173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83</v>
      </c>
      <c r="BK186" s="232">
        <f>ROUND(I186*H186,2)</f>
        <v>0</v>
      </c>
      <c r="BL186" s="18" t="s">
        <v>178</v>
      </c>
      <c r="BM186" s="231" t="s">
        <v>341</v>
      </c>
    </row>
    <row r="187" s="12" customFormat="1">
      <c r="A187" s="12"/>
      <c r="B187" s="238"/>
      <c r="C187" s="239"/>
      <c r="D187" s="233" t="s">
        <v>182</v>
      </c>
      <c r="E187" s="240" t="s">
        <v>1</v>
      </c>
      <c r="F187" s="241" t="s">
        <v>3363</v>
      </c>
      <c r="G187" s="239"/>
      <c r="H187" s="242">
        <v>0.107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48" t="s">
        <v>182</v>
      </c>
      <c r="AU187" s="248" t="s">
        <v>85</v>
      </c>
      <c r="AV187" s="12" t="s">
        <v>85</v>
      </c>
      <c r="AW187" s="12" t="s">
        <v>32</v>
      </c>
      <c r="AX187" s="12" t="s">
        <v>76</v>
      </c>
      <c r="AY187" s="248" t="s">
        <v>173</v>
      </c>
    </row>
    <row r="188" s="13" customFormat="1">
      <c r="A188" s="13"/>
      <c r="B188" s="249"/>
      <c r="C188" s="250"/>
      <c r="D188" s="233" t="s">
        <v>182</v>
      </c>
      <c r="E188" s="251" t="s">
        <v>1</v>
      </c>
      <c r="F188" s="252" t="s">
        <v>184</v>
      </c>
      <c r="G188" s="250"/>
      <c r="H188" s="253">
        <v>0.107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9" t="s">
        <v>182</v>
      </c>
      <c r="AU188" s="259" t="s">
        <v>85</v>
      </c>
      <c r="AV188" s="13" t="s">
        <v>178</v>
      </c>
      <c r="AW188" s="13" t="s">
        <v>32</v>
      </c>
      <c r="AX188" s="13" t="s">
        <v>83</v>
      </c>
      <c r="AY188" s="259" t="s">
        <v>173</v>
      </c>
    </row>
    <row r="189" s="11" customFormat="1" ht="22.8" customHeight="1">
      <c r="A189" s="11"/>
      <c r="B189" s="206"/>
      <c r="C189" s="207"/>
      <c r="D189" s="208" t="s">
        <v>75</v>
      </c>
      <c r="E189" s="273" t="s">
        <v>364</v>
      </c>
      <c r="F189" s="273" t="s">
        <v>365</v>
      </c>
      <c r="G189" s="207"/>
      <c r="H189" s="207"/>
      <c r="I189" s="210"/>
      <c r="J189" s="274">
        <f>BK189</f>
        <v>0</v>
      </c>
      <c r="K189" s="207"/>
      <c r="L189" s="212"/>
      <c r="M189" s="213"/>
      <c r="N189" s="214"/>
      <c r="O189" s="214"/>
      <c r="P189" s="215">
        <f>P190</f>
        <v>0</v>
      </c>
      <c r="Q189" s="214"/>
      <c r="R189" s="215">
        <f>R190</f>
        <v>0</v>
      </c>
      <c r="S189" s="214"/>
      <c r="T189" s="216">
        <f>T190</f>
        <v>0</v>
      </c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R189" s="217" t="s">
        <v>83</v>
      </c>
      <c r="AT189" s="218" t="s">
        <v>75</v>
      </c>
      <c r="AU189" s="218" t="s">
        <v>83</v>
      </c>
      <c r="AY189" s="217" t="s">
        <v>173</v>
      </c>
      <c r="BK189" s="219">
        <f>BK190</f>
        <v>0</v>
      </c>
    </row>
    <row r="190" s="2" customFormat="1" ht="55.5" customHeight="1">
      <c r="A190" s="39"/>
      <c r="B190" s="40"/>
      <c r="C190" s="220" t="s">
        <v>242</v>
      </c>
      <c r="D190" s="220" t="s">
        <v>174</v>
      </c>
      <c r="E190" s="221" t="s">
        <v>3281</v>
      </c>
      <c r="F190" s="222" t="s">
        <v>3282</v>
      </c>
      <c r="G190" s="223" t="s">
        <v>221</v>
      </c>
      <c r="H190" s="224">
        <v>16.437000000000001</v>
      </c>
      <c r="I190" s="225"/>
      <c r="J190" s="226">
        <f>ROUND(I190*H190,2)</f>
        <v>0</v>
      </c>
      <c r="K190" s="222" t="s">
        <v>283</v>
      </c>
      <c r="L190" s="45"/>
      <c r="M190" s="227" t="s">
        <v>1</v>
      </c>
      <c r="N190" s="228" t="s">
        <v>41</v>
      </c>
      <c r="O190" s="92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1" t="s">
        <v>178</v>
      </c>
      <c r="AT190" s="231" t="s">
        <v>174</v>
      </c>
      <c r="AU190" s="231" t="s">
        <v>85</v>
      </c>
      <c r="AY190" s="18" t="s">
        <v>173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8" t="s">
        <v>83</v>
      </c>
      <c r="BK190" s="232">
        <f>ROUND(I190*H190,2)</f>
        <v>0</v>
      </c>
      <c r="BL190" s="18" t="s">
        <v>178</v>
      </c>
      <c r="BM190" s="231" t="s">
        <v>354</v>
      </c>
    </row>
    <row r="191" s="11" customFormat="1" ht="25.92" customHeight="1">
      <c r="A191" s="11"/>
      <c r="B191" s="206"/>
      <c r="C191" s="207"/>
      <c r="D191" s="208" t="s">
        <v>75</v>
      </c>
      <c r="E191" s="209" t="s">
        <v>950</v>
      </c>
      <c r="F191" s="209" t="s">
        <v>951</v>
      </c>
      <c r="G191" s="207"/>
      <c r="H191" s="207"/>
      <c r="I191" s="210"/>
      <c r="J191" s="211">
        <f>BK191</f>
        <v>0</v>
      </c>
      <c r="K191" s="207"/>
      <c r="L191" s="212"/>
      <c r="M191" s="213"/>
      <c r="N191" s="214"/>
      <c r="O191" s="214"/>
      <c r="P191" s="215">
        <f>P192+P198+P213</f>
        <v>0</v>
      </c>
      <c r="Q191" s="214"/>
      <c r="R191" s="215">
        <f>R192+R198+R213</f>
        <v>0</v>
      </c>
      <c r="S191" s="214"/>
      <c r="T191" s="216">
        <f>T192+T198+T213</f>
        <v>0</v>
      </c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R191" s="217" t="s">
        <v>85</v>
      </c>
      <c r="AT191" s="218" t="s">
        <v>75</v>
      </c>
      <c r="AU191" s="218" t="s">
        <v>76</v>
      </c>
      <c r="AY191" s="217" t="s">
        <v>173</v>
      </c>
      <c r="BK191" s="219">
        <f>BK192+BK198+BK213</f>
        <v>0</v>
      </c>
    </row>
    <row r="192" s="11" customFormat="1" ht="22.8" customHeight="1">
      <c r="A192" s="11"/>
      <c r="B192" s="206"/>
      <c r="C192" s="207"/>
      <c r="D192" s="208" t="s">
        <v>75</v>
      </c>
      <c r="E192" s="273" t="s">
        <v>1614</v>
      </c>
      <c r="F192" s="273" t="s">
        <v>1615</v>
      </c>
      <c r="G192" s="207"/>
      <c r="H192" s="207"/>
      <c r="I192" s="210"/>
      <c r="J192" s="274">
        <f>BK192</f>
        <v>0</v>
      </c>
      <c r="K192" s="207"/>
      <c r="L192" s="212"/>
      <c r="M192" s="213"/>
      <c r="N192" s="214"/>
      <c r="O192" s="214"/>
      <c r="P192" s="215">
        <f>SUM(P193:P197)</f>
        <v>0</v>
      </c>
      <c r="Q192" s="214"/>
      <c r="R192" s="215">
        <f>SUM(R193:R197)</f>
        <v>0</v>
      </c>
      <c r="S192" s="214"/>
      <c r="T192" s="216">
        <f>SUM(T193:T197)</f>
        <v>0</v>
      </c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R192" s="217" t="s">
        <v>85</v>
      </c>
      <c r="AT192" s="218" t="s">
        <v>75</v>
      </c>
      <c r="AU192" s="218" t="s">
        <v>83</v>
      </c>
      <c r="AY192" s="217" t="s">
        <v>173</v>
      </c>
      <c r="BK192" s="219">
        <f>SUM(BK193:BK197)</f>
        <v>0</v>
      </c>
    </row>
    <row r="193" s="2" customFormat="1" ht="33" customHeight="1">
      <c r="A193" s="39"/>
      <c r="B193" s="40"/>
      <c r="C193" s="220" t="s">
        <v>8</v>
      </c>
      <c r="D193" s="220" t="s">
        <v>174</v>
      </c>
      <c r="E193" s="221" t="s">
        <v>3367</v>
      </c>
      <c r="F193" s="222" t="s">
        <v>3368</v>
      </c>
      <c r="G193" s="223" t="s">
        <v>304</v>
      </c>
      <c r="H193" s="224">
        <v>14.784000000000001</v>
      </c>
      <c r="I193" s="225"/>
      <c r="J193" s="226">
        <f>ROUND(I193*H193,2)</f>
        <v>0</v>
      </c>
      <c r="K193" s="222" t="s">
        <v>283</v>
      </c>
      <c r="L193" s="45"/>
      <c r="M193" s="227" t="s">
        <v>1</v>
      </c>
      <c r="N193" s="228" t="s">
        <v>41</v>
      </c>
      <c r="O193" s="92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251</v>
      </c>
      <c r="AT193" s="231" t="s">
        <v>174</v>
      </c>
      <c r="AU193" s="231" t="s">
        <v>85</v>
      </c>
      <c r="AY193" s="18" t="s">
        <v>173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83</v>
      </c>
      <c r="BK193" s="232">
        <f>ROUND(I193*H193,2)</f>
        <v>0</v>
      </c>
      <c r="BL193" s="18" t="s">
        <v>251</v>
      </c>
      <c r="BM193" s="231" t="s">
        <v>358</v>
      </c>
    </row>
    <row r="194" s="12" customFormat="1">
      <c r="A194" s="12"/>
      <c r="B194" s="238"/>
      <c r="C194" s="239"/>
      <c r="D194" s="233" t="s">
        <v>182</v>
      </c>
      <c r="E194" s="240" t="s">
        <v>1</v>
      </c>
      <c r="F194" s="241" t="s">
        <v>3369</v>
      </c>
      <c r="G194" s="239"/>
      <c r="H194" s="242">
        <v>14.784000000000001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48" t="s">
        <v>182</v>
      </c>
      <c r="AU194" s="248" t="s">
        <v>85</v>
      </c>
      <c r="AV194" s="12" t="s">
        <v>85</v>
      </c>
      <c r="AW194" s="12" t="s">
        <v>32</v>
      </c>
      <c r="AX194" s="12" t="s">
        <v>76</v>
      </c>
      <c r="AY194" s="248" t="s">
        <v>173</v>
      </c>
    </row>
    <row r="195" s="13" customFormat="1">
      <c r="A195" s="13"/>
      <c r="B195" s="249"/>
      <c r="C195" s="250"/>
      <c r="D195" s="233" t="s">
        <v>182</v>
      </c>
      <c r="E195" s="251" t="s">
        <v>1</v>
      </c>
      <c r="F195" s="252" t="s">
        <v>184</v>
      </c>
      <c r="G195" s="250"/>
      <c r="H195" s="253">
        <v>14.784000000000001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9" t="s">
        <v>182</v>
      </c>
      <c r="AU195" s="259" t="s">
        <v>85</v>
      </c>
      <c r="AV195" s="13" t="s">
        <v>178</v>
      </c>
      <c r="AW195" s="13" t="s">
        <v>32</v>
      </c>
      <c r="AX195" s="13" t="s">
        <v>83</v>
      </c>
      <c r="AY195" s="259" t="s">
        <v>173</v>
      </c>
    </row>
    <row r="196" s="2" customFormat="1" ht="16.5" customHeight="1">
      <c r="A196" s="39"/>
      <c r="B196" s="40"/>
      <c r="C196" s="275" t="s">
        <v>251</v>
      </c>
      <c r="D196" s="275" t="s">
        <v>335</v>
      </c>
      <c r="E196" s="276" t="s">
        <v>3370</v>
      </c>
      <c r="F196" s="277" t="s">
        <v>3371</v>
      </c>
      <c r="G196" s="278" t="s">
        <v>304</v>
      </c>
      <c r="H196" s="279">
        <v>14.784000000000001</v>
      </c>
      <c r="I196" s="280"/>
      <c r="J196" s="281">
        <f>ROUND(I196*H196,2)</f>
        <v>0</v>
      </c>
      <c r="K196" s="277" t="s">
        <v>283</v>
      </c>
      <c r="L196" s="282"/>
      <c r="M196" s="283" t="s">
        <v>1</v>
      </c>
      <c r="N196" s="284" t="s">
        <v>41</v>
      </c>
      <c r="O196" s="92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1" t="s">
        <v>358</v>
      </c>
      <c r="AT196" s="231" t="s">
        <v>335</v>
      </c>
      <c r="AU196" s="231" t="s">
        <v>85</v>
      </c>
      <c r="AY196" s="18" t="s">
        <v>173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8" t="s">
        <v>83</v>
      </c>
      <c r="BK196" s="232">
        <f>ROUND(I196*H196,2)</f>
        <v>0</v>
      </c>
      <c r="BL196" s="18" t="s">
        <v>251</v>
      </c>
      <c r="BM196" s="231" t="s">
        <v>362</v>
      </c>
    </row>
    <row r="197" s="2" customFormat="1" ht="44.25" customHeight="1">
      <c r="A197" s="39"/>
      <c r="B197" s="40"/>
      <c r="C197" s="220" t="s">
        <v>256</v>
      </c>
      <c r="D197" s="220" t="s">
        <v>174</v>
      </c>
      <c r="E197" s="221" t="s">
        <v>3326</v>
      </c>
      <c r="F197" s="222" t="s">
        <v>3327</v>
      </c>
      <c r="G197" s="223" t="s">
        <v>221</v>
      </c>
      <c r="H197" s="224">
        <v>0.152</v>
      </c>
      <c r="I197" s="225"/>
      <c r="J197" s="226">
        <f>ROUND(I197*H197,2)</f>
        <v>0</v>
      </c>
      <c r="K197" s="222" t="s">
        <v>283</v>
      </c>
      <c r="L197" s="45"/>
      <c r="M197" s="227" t="s">
        <v>1</v>
      </c>
      <c r="N197" s="228" t="s">
        <v>41</v>
      </c>
      <c r="O197" s="92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1" t="s">
        <v>251</v>
      </c>
      <c r="AT197" s="231" t="s">
        <v>174</v>
      </c>
      <c r="AU197" s="231" t="s">
        <v>85</v>
      </c>
      <c r="AY197" s="18" t="s">
        <v>173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83</v>
      </c>
      <c r="BK197" s="232">
        <f>ROUND(I197*H197,2)</f>
        <v>0</v>
      </c>
      <c r="BL197" s="18" t="s">
        <v>251</v>
      </c>
      <c r="BM197" s="231" t="s">
        <v>368</v>
      </c>
    </row>
    <row r="198" s="11" customFormat="1" ht="22.8" customHeight="1">
      <c r="A198" s="11"/>
      <c r="B198" s="206"/>
      <c r="C198" s="207"/>
      <c r="D198" s="208" t="s">
        <v>75</v>
      </c>
      <c r="E198" s="273" t="s">
        <v>1854</v>
      </c>
      <c r="F198" s="273" t="s">
        <v>1855</v>
      </c>
      <c r="G198" s="207"/>
      <c r="H198" s="207"/>
      <c r="I198" s="210"/>
      <c r="J198" s="274">
        <f>BK198</f>
        <v>0</v>
      </c>
      <c r="K198" s="207"/>
      <c r="L198" s="212"/>
      <c r="M198" s="213"/>
      <c r="N198" s="214"/>
      <c r="O198" s="214"/>
      <c r="P198" s="215">
        <f>SUM(P199:P212)</f>
        <v>0</v>
      </c>
      <c r="Q198" s="214"/>
      <c r="R198" s="215">
        <f>SUM(R199:R212)</f>
        <v>0</v>
      </c>
      <c r="S198" s="214"/>
      <c r="T198" s="216">
        <f>SUM(T199:T212)</f>
        <v>0</v>
      </c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R198" s="217" t="s">
        <v>85</v>
      </c>
      <c r="AT198" s="218" t="s">
        <v>75</v>
      </c>
      <c r="AU198" s="218" t="s">
        <v>83</v>
      </c>
      <c r="AY198" s="217" t="s">
        <v>173</v>
      </c>
      <c r="BK198" s="219">
        <f>SUM(BK199:BK212)</f>
        <v>0</v>
      </c>
    </row>
    <row r="199" s="2" customFormat="1" ht="37.8" customHeight="1">
      <c r="A199" s="39"/>
      <c r="B199" s="40"/>
      <c r="C199" s="220" t="s">
        <v>327</v>
      </c>
      <c r="D199" s="220" t="s">
        <v>174</v>
      </c>
      <c r="E199" s="221" t="s">
        <v>3372</v>
      </c>
      <c r="F199" s="222" t="s">
        <v>3373</v>
      </c>
      <c r="G199" s="223" t="s">
        <v>304</v>
      </c>
      <c r="H199" s="224">
        <v>33.036000000000001</v>
      </c>
      <c r="I199" s="225"/>
      <c r="J199" s="226">
        <f>ROUND(I199*H199,2)</f>
        <v>0</v>
      </c>
      <c r="K199" s="222" t="s">
        <v>283</v>
      </c>
      <c r="L199" s="45"/>
      <c r="M199" s="227" t="s">
        <v>1</v>
      </c>
      <c r="N199" s="228" t="s">
        <v>41</v>
      </c>
      <c r="O199" s="92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1" t="s">
        <v>251</v>
      </c>
      <c r="AT199" s="231" t="s">
        <v>174</v>
      </c>
      <c r="AU199" s="231" t="s">
        <v>85</v>
      </c>
      <c r="AY199" s="18" t="s">
        <v>173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8" t="s">
        <v>83</v>
      </c>
      <c r="BK199" s="232">
        <f>ROUND(I199*H199,2)</f>
        <v>0</v>
      </c>
      <c r="BL199" s="18" t="s">
        <v>251</v>
      </c>
      <c r="BM199" s="231" t="s">
        <v>370</v>
      </c>
    </row>
    <row r="200" s="15" customFormat="1">
      <c r="A200" s="15"/>
      <c r="B200" s="285"/>
      <c r="C200" s="286"/>
      <c r="D200" s="233" t="s">
        <v>182</v>
      </c>
      <c r="E200" s="287" t="s">
        <v>1</v>
      </c>
      <c r="F200" s="288" t="s">
        <v>3343</v>
      </c>
      <c r="G200" s="286"/>
      <c r="H200" s="287" t="s">
        <v>1</v>
      </c>
      <c r="I200" s="289"/>
      <c r="J200" s="286"/>
      <c r="K200" s="286"/>
      <c r="L200" s="290"/>
      <c r="M200" s="291"/>
      <c r="N200" s="292"/>
      <c r="O200" s="292"/>
      <c r="P200" s="292"/>
      <c r="Q200" s="292"/>
      <c r="R200" s="292"/>
      <c r="S200" s="292"/>
      <c r="T200" s="29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94" t="s">
        <v>182</v>
      </c>
      <c r="AU200" s="294" t="s">
        <v>85</v>
      </c>
      <c r="AV200" s="15" t="s">
        <v>83</v>
      </c>
      <c r="AW200" s="15" t="s">
        <v>32</v>
      </c>
      <c r="AX200" s="15" t="s">
        <v>76</v>
      </c>
      <c r="AY200" s="294" t="s">
        <v>173</v>
      </c>
    </row>
    <row r="201" s="12" customFormat="1">
      <c r="A201" s="12"/>
      <c r="B201" s="238"/>
      <c r="C201" s="239"/>
      <c r="D201" s="233" t="s">
        <v>182</v>
      </c>
      <c r="E201" s="240" t="s">
        <v>1</v>
      </c>
      <c r="F201" s="241" t="s">
        <v>3374</v>
      </c>
      <c r="G201" s="239"/>
      <c r="H201" s="242">
        <v>21.544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48" t="s">
        <v>182</v>
      </c>
      <c r="AU201" s="248" t="s">
        <v>85</v>
      </c>
      <c r="AV201" s="12" t="s">
        <v>85</v>
      </c>
      <c r="AW201" s="12" t="s">
        <v>32</v>
      </c>
      <c r="AX201" s="12" t="s">
        <v>76</v>
      </c>
      <c r="AY201" s="248" t="s">
        <v>173</v>
      </c>
    </row>
    <row r="202" s="15" customFormat="1">
      <c r="A202" s="15"/>
      <c r="B202" s="285"/>
      <c r="C202" s="286"/>
      <c r="D202" s="233" t="s">
        <v>182</v>
      </c>
      <c r="E202" s="287" t="s">
        <v>1</v>
      </c>
      <c r="F202" s="288" t="s">
        <v>3345</v>
      </c>
      <c r="G202" s="286"/>
      <c r="H202" s="287" t="s">
        <v>1</v>
      </c>
      <c r="I202" s="289"/>
      <c r="J202" s="286"/>
      <c r="K202" s="286"/>
      <c r="L202" s="290"/>
      <c r="M202" s="291"/>
      <c r="N202" s="292"/>
      <c r="O202" s="292"/>
      <c r="P202" s="292"/>
      <c r="Q202" s="292"/>
      <c r="R202" s="292"/>
      <c r="S202" s="292"/>
      <c r="T202" s="29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94" t="s">
        <v>182</v>
      </c>
      <c r="AU202" s="294" t="s">
        <v>85</v>
      </c>
      <c r="AV202" s="15" t="s">
        <v>83</v>
      </c>
      <c r="AW202" s="15" t="s">
        <v>32</v>
      </c>
      <c r="AX202" s="15" t="s">
        <v>76</v>
      </c>
      <c r="AY202" s="294" t="s">
        <v>173</v>
      </c>
    </row>
    <row r="203" s="12" customFormat="1">
      <c r="A203" s="12"/>
      <c r="B203" s="238"/>
      <c r="C203" s="239"/>
      <c r="D203" s="233" t="s">
        <v>182</v>
      </c>
      <c r="E203" s="240" t="s">
        <v>1</v>
      </c>
      <c r="F203" s="241" t="s">
        <v>3375</v>
      </c>
      <c r="G203" s="239"/>
      <c r="H203" s="242">
        <v>11.424</v>
      </c>
      <c r="I203" s="243"/>
      <c r="J203" s="239"/>
      <c r="K203" s="239"/>
      <c r="L203" s="244"/>
      <c r="M203" s="245"/>
      <c r="N203" s="246"/>
      <c r="O203" s="246"/>
      <c r="P203" s="246"/>
      <c r="Q203" s="246"/>
      <c r="R203" s="246"/>
      <c r="S203" s="246"/>
      <c r="T203" s="247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48" t="s">
        <v>182</v>
      </c>
      <c r="AU203" s="248" t="s">
        <v>85</v>
      </c>
      <c r="AV203" s="12" t="s">
        <v>85</v>
      </c>
      <c r="AW203" s="12" t="s">
        <v>32</v>
      </c>
      <c r="AX203" s="12" t="s">
        <v>76</v>
      </c>
      <c r="AY203" s="248" t="s">
        <v>173</v>
      </c>
    </row>
    <row r="204" s="15" customFormat="1">
      <c r="A204" s="15"/>
      <c r="B204" s="285"/>
      <c r="C204" s="286"/>
      <c r="D204" s="233" t="s">
        <v>182</v>
      </c>
      <c r="E204" s="287" t="s">
        <v>1</v>
      </c>
      <c r="F204" s="288" t="s">
        <v>3362</v>
      </c>
      <c r="G204" s="286"/>
      <c r="H204" s="287" t="s">
        <v>1</v>
      </c>
      <c r="I204" s="289"/>
      <c r="J204" s="286"/>
      <c r="K204" s="286"/>
      <c r="L204" s="290"/>
      <c r="M204" s="291"/>
      <c r="N204" s="292"/>
      <c r="O204" s="292"/>
      <c r="P204" s="292"/>
      <c r="Q204" s="292"/>
      <c r="R204" s="292"/>
      <c r="S204" s="292"/>
      <c r="T204" s="29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94" t="s">
        <v>182</v>
      </c>
      <c r="AU204" s="294" t="s">
        <v>85</v>
      </c>
      <c r="AV204" s="15" t="s">
        <v>83</v>
      </c>
      <c r="AW204" s="15" t="s">
        <v>32</v>
      </c>
      <c r="AX204" s="15" t="s">
        <v>76</v>
      </c>
      <c r="AY204" s="294" t="s">
        <v>173</v>
      </c>
    </row>
    <row r="205" s="12" customFormat="1">
      <c r="A205" s="12"/>
      <c r="B205" s="238"/>
      <c r="C205" s="239"/>
      <c r="D205" s="233" t="s">
        <v>182</v>
      </c>
      <c r="E205" s="240" t="s">
        <v>1</v>
      </c>
      <c r="F205" s="241" t="s">
        <v>3376</v>
      </c>
      <c r="G205" s="239"/>
      <c r="H205" s="242">
        <v>0.068000000000000005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48" t="s">
        <v>182</v>
      </c>
      <c r="AU205" s="248" t="s">
        <v>85</v>
      </c>
      <c r="AV205" s="12" t="s">
        <v>85</v>
      </c>
      <c r="AW205" s="12" t="s">
        <v>32</v>
      </c>
      <c r="AX205" s="12" t="s">
        <v>76</v>
      </c>
      <c r="AY205" s="248" t="s">
        <v>173</v>
      </c>
    </row>
    <row r="206" s="13" customFormat="1">
      <c r="A206" s="13"/>
      <c r="B206" s="249"/>
      <c r="C206" s="250"/>
      <c r="D206" s="233" t="s">
        <v>182</v>
      </c>
      <c r="E206" s="251" t="s">
        <v>1</v>
      </c>
      <c r="F206" s="252" t="s">
        <v>184</v>
      </c>
      <c r="G206" s="250"/>
      <c r="H206" s="253">
        <v>33.036000000000001</v>
      </c>
      <c r="I206" s="254"/>
      <c r="J206" s="250"/>
      <c r="K206" s="250"/>
      <c r="L206" s="255"/>
      <c r="M206" s="256"/>
      <c r="N206" s="257"/>
      <c r="O206" s="257"/>
      <c r="P206" s="257"/>
      <c r="Q206" s="257"/>
      <c r="R206" s="257"/>
      <c r="S206" s="257"/>
      <c r="T206" s="25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9" t="s">
        <v>182</v>
      </c>
      <c r="AU206" s="259" t="s">
        <v>85</v>
      </c>
      <c r="AV206" s="13" t="s">
        <v>178</v>
      </c>
      <c r="AW206" s="13" t="s">
        <v>32</v>
      </c>
      <c r="AX206" s="13" t="s">
        <v>83</v>
      </c>
      <c r="AY206" s="259" t="s">
        <v>173</v>
      </c>
    </row>
    <row r="207" s="2" customFormat="1" ht="24.15" customHeight="1">
      <c r="A207" s="39"/>
      <c r="B207" s="40"/>
      <c r="C207" s="220" t="s">
        <v>369</v>
      </c>
      <c r="D207" s="220" t="s">
        <v>174</v>
      </c>
      <c r="E207" s="221" t="s">
        <v>3377</v>
      </c>
      <c r="F207" s="222" t="s">
        <v>3378</v>
      </c>
      <c r="G207" s="223" t="s">
        <v>304</v>
      </c>
      <c r="H207" s="224">
        <v>66.072000000000003</v>
      </c>
      <c r="I207" s="225"/>
      <c r="J207" s="226">
        <f>ROUND(I207*H207,2)</f>
        <v>0</v>
      </c>
      <c r="K207" s="222" t="s">
        <v>283</v>
      </c>
      <c r="L207" s="45"/>
      <c r="M207" s="227" t="s">
        <v>1</v>
      </c>
      <c r="N207" s="228" t="s">
        <v>41</v>
      </c>
      <c r="O207" s="92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1" t="s">
        <v>251</v>
      </c>
      <c r="AT207" s="231" t="s">
        <v>174</v>
      </c>
      <c r="AU207" s="231" t="s">
        <v>85</v>
      </c>
      <c r="AY207" s="18" t="s">
        <v>173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8" t="s">
        <v>83</v>
      </c>
      <c r="BK207" s="232">
        <f>ROUND(I207*H207,2)</f>
        <v>0</v>
      </c>
      <c r="BL207" s="18" t="s">
        <v>251</v>
      </c>
      <c r="BM207" s="231" t="s">
        <v>373</v>
      </c>
    </row>
    <row r="208" s="12" customFormat="1">
      <c r="A208" s="12"/>
      <c r="B208" s="238"/>
      <c r="C208" s="239"/>
      <c r="D208" s="233" t="s">
        <v>182</v>
      </c>
      <c r="E208" s="240" t="s">
        <v>1</v>
      </c>
      <c r="F208" s="241" t="s">
        <v>3379</v>
      </c>
      <c r="G208" s="239"/>
      <c r="H208" s="242">
        <v>66.072000000000003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48" t="s">
        <v>182</v>
      </c>
      <c r="AU208" s="248" t="s">
        <v>85</v>
      </c>
      <c r="AV208" s="12" t="s">
        <v>85</v>
      </c>
      <c r="AW208" s="12" t="s">
        <v>32</v>
      </c>
      <c r="AX208" s="12" t="s">
        <v>76</v>
      </c>
      <c r="AY208" s="248" t="s">
        <v>173</v>
      </c>
    </row>
    <row r="209" s="13" customFormat="1">
      <c r="A209" s="13"/>
      <c r="B209" s="249"/>
      <c r="C209" s="250"/>
      <c r="D209" s="233" t="s">
        <v>182</v>
      </c>
      <c r="E209" s="251" t="s">
        <v>1</v>
      </c>
      <c r="F209" s="252" t="s">
        <v>184</v>
      </c>
      <c r="G209" s="250"/>
      <c r="H209" s="253">
        <v>66.072000000000003</v>
      </c>
      <c r="I209" s="254"/>
      <c r="J209" s="250"/>
      <c r="K209" s="250"/>
      <c r="L209" s="255"/>
      <c r="M209" s="256"/>
      <c r="N209" s="257"/>
      <c r="O209" s="257"/>
      <c r="P209" s="257"/>
      <c r="Q209" s="257"/>
      <c r="R209" s="257"/>
      <c r="S209" s="257"/>
      <c r="T209" s="25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9" t="s">
        <v>182</v>
      </c>
      <c r="AU209" s="259" t="s">
        <v>85</v>
      </c>
      <c r="AV209" s="13" t="s">
        <v>178</v>
      </c>
      <c r="AW209" s="13" t="s">
        <v>32</v>
      </c>
      <c r="AX209" s="13" t="s">
        <v>83</v>
      </c>
      <c r="AY209" s="259" t="s">
        <v>173</v>
      </c>
    </row>
    <row r="210" s="2" customFormat="1" ht="24.15" customHeight="1">
      <c r="A210" s="39"/>
      <c r="B210" s="40"/>
      <c r="C210" s="220" t="s">
        <v>331</v>
      </c>
      <c r="D210" s="220" t="s">
        <v>174</v>
      </c>
      <c r="E210" s="221" t="s">
        <v>3380</v>
      </c>
      <c r="F210" s="222" t="s">
        <v>3381</v>
      </c>
      <c r="G210" s="223" t="s">
        <v>304</v>
      </c>
      <c r="H210" s="224">
        <v>66.072000000000003</v>
      </c>
      <c r="I210" s="225"/>
      <c r="J210" s="226">
        <f>ROUND(I210*H210,2)</f>
        <v>0</v>
      </c>
      <c r="K210" s="222" t="s">
        <v>283</v>
      </c>
      <c r="L210" s="45"/>
      <c r="M210" s="227" t="s">
        <v>1</v>
      </c>
      <c r="N210" s="228" t="s">
        <v>41</v>
      </c>
      <c r="O210" s="92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1" t="s">
        <v>251</v>
      </c>
      <c r="AT210" s="231" t="s">
        <v>174</v>
      </c>
      <c r="AU210" s="231" t="s">
        <v>85</v>
      </c>
      <c r="AY210" s="18" t="s">
        <v>173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83</v>
      </c>
      <c r="BK210" s="232">
        <f>ROUND(I210*H210,2)</f>
        <v>0</v>
      </c>
      <c r="BL210" s="18" t="s">
        <v>251</v>
      </c>
      <c r="BM210" s="231" t="s">
        <v>455</v>
      </c>
    </row>
    <row r="211" s="12" customFormat="1">
      <c r="A211" s="12"/>
      <c r="B211" s="238"/>
      <c r="C211" s="239"/>
      <c r="D211" s="233" t="s">
        <v>182</v>
      </c>
      <c r="E211" s="240" t="s">
        <v>1</v>
      </c>
      <c r="F211" s="241" t="s">
        <v>3379</v>
      </c>
      <c r="G211" s="239"/>
      <c r="H211" s="242">
        <v>66.072000000000003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48" t="s">
        <v>182</v>
      </c>
      <c r="AU211" s="248" t="s">
        <v>85</v>
      </c>
      <c r="AV211" s="12" t="s">
        <v>85</v>
      </c>
      <c r="AW211" s="12" t="s">
        <v>32</v>
      </c>
      <c r="AX211" s="12" t="s">
        <v>76</v>
      </c>
      <c r="AY211" s="248" t="s">
        <v>173</v>
      </c>
    </row>
    <row r="212" s="13" customFormat="1">
      <c r="A212" s="13"/>
      <c r="B212" s="249"/>
      <c r="C212" s="250"/>
      <c r="D212" s="233" t="s">
        <v>182</v>
      </c>
      <c r="E212" s="251" t="s">
        <v>1</v>
      </c>
      <c r="F212" s="252" t="s">
        <v>184</v>
      </c>
      <c r="G212" s="250"/>
      <c r="H212" s="253">
        <v>66.072000000000003</v>
      </c>
      <c r="I212" s="254"/>
      <c r="J212" s="250"/>
      <c r="K212" s="250"/>
      <c r="L212" s="255"/>
      <c r="M212" s="256"/>
      <c r="N212" s="257"/>
      <c r="O212" s="257"/>
      <c r="P212" s="257"/>
      <c r="Q212" s="257"/>
      <c r="R212" s="257"/>
      <c r="S212" s="257"/>
      <c r="T212" s="25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9" t="s">
        <v>182</v>
      </c>
      <c r="AU212" s="259" t="s">
        <v>85</v>
      </c>
      <c r="AV212" s="13" t="s">
        <v>178</v>
      </c>
      <c r="AW212" s="13" t="s">
        <v>32</v>
      </c>
      <c r="AX212" s="13" t="s">
        <v>83</v>
      </c>
      <c r="AY212" s="259" t="s">
        <v>173</v>
      </c>
    </row>
    <row r="213" s="11" customFormat="1" ht="22.8" customHeight="1">
      <c r="A213" s="11"/>
      <c r="B213" s="206"/>
      <c r="C213" s="207"/>
      <c r="D213" s="208" t="s">
        <v>75</v>
      </c>
      <c r="E213" s="273" t="s">
        <v>3283</v>
      </c>
      <c r="F213" s="273" t="s">
        <v>3284</v>
      </c>
      <c r="G213" s="207"/>
      <c r="H213" s="207"/>
      <c r="I213" s="210"/>
      <c r="J213" s="274">
        <f>BK213</f>
        <v>0</v>
      </c>
      <c r="K213" s="207"/>
      <c r="L213" s="212"/>
      <c r="M213" s="213"/>
      <c r="N213" s="214"/>
      <c r="O213" s="214"/>
      <c r="P213" s="215">
        <f>SUM(P214:P223)</f>
        <v>0</v>
      </c>
      <c r="Q213" s="214"/>
      <c r="R213" s="215">
        <f>SUM(R214:R223)</f>
        <v>0</v>
      </c>
      <c r="S213" s="214"/>
      <c r="T213" s="216">
        <f>SUM(T214:T223)</f>
        <v>0</v>
      </c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R213" s="217" t="s">
        <v>85</v>
      </c>
      <c r="AT213" s="218" t="s">
        <v>75</v>
      </c>
      <c r="AU213" s="218" t="s">
        <v>83</v>
      </c>
      <c r="AY213" s="217" t="s">
        <v>173</v>
      </c>
      <c r="BK213" s="219">
        <f>SUM(BK214:BK223)</f>
        <v>0</v>
      </c>
    </row>
    <row r="214" s="2" customFormat="1" ht="44.25" customHeight="1">
      <c r="A214" s="39"/>
      <c r="B214" s="40"/>
      <c r="C214" s="220" t="s">
        <v>7</v>
      </c>
      <c r="D214" s="220" t="s">
        <v>174</v>
      </c>
      <c r="E214" s="221" t="s">
        <v>3382</v>
      </c>
      <c r="F214" s="222" t="s">
        <v>3383</v>
      </c>
      <c r="G214" s="223" t="s">
        <v>304</v>
      </c>
      <c r="H214" s="224">
        <v>32.325000000000003</v>
      </c>
      <c r="I214" s="225"/>
      <c r="J214" s="226">
        <f>ROUND(I214*H214,2)</f>
        <v>0</v>
      </c>
      <c r="K214" s="222" t="s">
        <v>283</v>
      </c>
      <c r="L214" s="45"/>
      <c r="M214" s="227" t="s">
        <v>1</v>
      </c>
      <c r="N214" s="228" t="s">
        <v>41</v>
      </c>
      <c r="O214" s="92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1" t="s">
        <v>251</v>
      </c>
      <c r="AT214" s="231" t="s">
        <v>174</v>
      </c>
      <c r="AU214" s="231" t="s">
        <v>85</v>
      </c>
      <c r="AY214" s="18" t="s">
        <v>173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83</v>
      </c>
      <c r="BK214" s="232">
        <f>ROUND(I214*H214,2)</f>
        <v>0</v>
      </c>
      <c r="BL214" s="18" t="s">
        <v>251</v>
      </c>
      <c r="BM214" s="231" t="s">
        <v>463</v>
      </c>
    </row>
    <row r="215" s="12" customFormat="1">
      <c r="A215" s="12"/>
      <c r="B215" s="238"/>
      <c r="C215" s="239"/>
      <c r="D215" s="233" t="s">
        <v>182</v>
      </c>
      <c r="E215" s="240" t="s">
        <v>1</v>
      </c>
      <c r="F215" s="241" t="s">
        <v>3384</v>
      </c>
      <c r="G215" s="239"/>
      <c r="H215" s="242">
        <v>32.325000000000003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48" t="s">
        <v>182</v>
      </c>
      <c r="AU215" s="248" t="s">
        <v>85</v>
      </c>
      <c r="AV215" s="12" t="s">
        <v>85</v>
      </c>
      <c r="AW215" s="12" t="s">
        <v>32</v>
      </c>
      <c r="AX215" s="12" t="s">
        <v>76</v>
      </c>
      <c r="AY215" s="248" t="s">
        <v>173</v>
      </c>
    </row>
    <row r="216" s="13" customFormat="1">
      <c r="A216" s="13"/>
      <c r="B216" s="249"/>
      <c r="C216" s="250"/>
      <c r="D216" s="233" t="s">
        <v>182</v>
      </c>
      <c r="E216" s="251" t="s">
        <v>1</v>
      </c>
      <c r="F216" s="252" t="s">
        <v>184</v>
      </c>
      <c r="G216" s="250"/>
      <c r="H216" s="253">
        <v>32.325000000000003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9" t="s">
        <v>182</v>
      </c>
      <c r="AU216" s="259" t="s">
        <v>85</v>
      </c>
      <c r="AV216" s="13" t="s">
        <v>178</v>
      </c>
      <c r="AW216" s="13" t="s">
        <v>32</v>
      </c>
      <c r="AX216" s="13" t="s">
        <v>83</v>
      </c>
      <c r="AY216" s="259" t="s">
        <v>173</v>
      </c>
    </row>
    <row r="217" s="2" customFormat="1" ht="24.15" customHeight="1">
      <c r="A217" s="39"/>
      <c r="B217" s="40"/>
      <c r="C217" s="220" t="s">
        <v>334</v>
      </c>
      <c r="D217" s="220" t="s">
        <v>174</v>
      </c>
      <c r="E217" s="221" t="s">
        <v>3385</v>
      </c>
      <c r="F217" s="222" t="s">
        <v>3386</v>
      </c>
      <c r="G217" s="223" t="s">
        <v>304</v>
      </c>
      <c r="H217" s="224">
        <v>32.325000000000003</v>
      </c>
      <c r="I217" s="225"/>
      <c r="J217" s="226">
        <f>ROUND(I217*H217,2)</f>
        <v>0</v>
      </c>
      <c r="K217" s="222" t="s">
        <v>283</v>
      </c>
      <c r="L217" s="45"/>
      <c r="M217" s="227" t="s">
        <v>1</v>
      </c>
      <c r="N217" s="228" t="s">
        <v>41</v>
      </c>
      <c r="O217" s="92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1" t="s">
        <v>251</v>
      </c>
      <c r="AT217" s="231" t="s">
        <v>174</v>
      </c>
      <c r="AU217" s="231" t="s">
        <v>85</v>
      </c>
      <c r="AY217" s="18" t="s">
        <v>173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8" t="s">
        <v>83</v>
      </c>
      <c r="BK217" s="232">
        <f>ROUND(I217*H217,2)</f>
        <v>0</v>
      </c>
      <c r="BL217" s="18" t="s">
        <v>251</v>
      </c>
      <c r="BM217" s="231" t="s">
        <v>467</v>
      </c>
    </row>
    <row r="218" s="12" customFormat="1">
      <c r="A218" s="12"/>
      <c r="B218" s="238"/>
      <c r="C218" s="239"/>
      <c r="D218" s="233" t="s">
        <v>182</v>
      </c>
      <c r="E218" s="240" t="s">
        <v>1</v>
      </c>
      <c r="F218" s="241" t="s">
        <v>3384</v>
      </c>
      <c r="G218" s="239"/>
      <c r="H218" s="242">
        <v>32.325000000000003</v>
      </c>
      <c r="I218" s="243"/>
      <c r="J218" s="239"/>
      <c r="K218" s="239"/>
      <c r="L218" s="244"/>
      <c r="M218" s="245"/>
      <c r="N218" s="246"/>
      <c r="O218" s="246"/>
      <c r="P218" s="246"/>
      <c r="Q218" s="246"/>
      <c r="R218" s="246"/>
      <c r="S218" s="246"/>
      <c r="T218" s="247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48" t="s">
        <v>182</v>
      </c>
      <c r="AU218" s="248" t="s">
        <v>85</v>
      </c>
      <c r="AV218" s="12" t="s">
        <v>85</v>
      </c>
      <c r="AW218" s="12" t="s">
        <v>32</v>
      </c>
      <c r="AX218" s="12" t="s">
        <v>76</v>
      </c>
      <c r="AY218" s="248" t="s">
        <v>173</v>
      </c>
    </row>
    <row r="219" s="13" customFormat="1">
      <c r="A219" s="13"/>
      <c r="B219" s="249"/>
      <c r="C219" s="250"/>
      <c r="D219" s="233" t="s">
        <v>182</v>
      </c>
      <c r="E219" s="251" t="s">
        <v>1</v>
      </c>
      <c r="F219" s="252" t="s">
        <v>184</v>
      </c>
      <c r="G219" s="250"/>
      <c r="H219" s="253">
        <v>32.325000000000003</v>
      </c>
      <c r="I219" s="254"/>
      <c r="J219" s="250"/>
      <c r="K219" s="250"/>
      <c r="L219" s="255"/>
      <c r="M219" s="256"/>
      <c r="N219" s="257"/>
      <c r="O219" s="257"/>
      <c r="P219" s="257"/>
      <c r="Q219" s="257"/>
      <c r="R219" s="257"/>
      <c r="S219" s="257"/>
      <c r="T219" s="25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9" t="s">
        <v>182</v>
      </c>
      <c r="AU219" s="259" t="s">
        <v>85</v>
      </c>
      <c r="AV219" s="13" t="s">
        <v>178</v>
      </c>
      <c r="AW219" s="13" t="s">
        <v>32</v>
      </c>
      <c r="AX219" s="13" t="s">
        <v>83</v>
      </c>
      <c r="AY219" s="259" t="s">
        <v>173</v>
      </c>
    </row>
    <row r="220" s="2" customFormat="1" ht="16.5" customHeight="1">
      <c r="A220" s="39"/>
      <c r="B220" s="40"/>
      <c r="C220" s="275" t="s">
        <v>464</v>
      </c>
      <c r="D220" s="275" t="s">
        <v>335</v>
      </c>
      <c r="E220" s="276" t="s">
        <v>3387</v>
      </c>
      <c r="F220" s="277" t="s">
        <v>3388</v>
      </c>
      <c r="G220" s="278" t="s">
        <v>304</v>
      </c>
      <c r="H220" s="279">
        <v>33.295000000000002</v>
      </c>
      <c r="I220" s="280"/>
      <c r="J220" s="281">
        <f>ROUND(I220*H220,2)</f>
        <v>0</v>
      </c>
      <c r="K220" s="277" t="s">
        <v>283</v>
      </c>
      <c r="L220" s="282"/>
      <c r="M220" s="283" t="s">
        <v>1</v>
      </c>
      <c r="N220" s="284" t="s">
        <v>41</v>
      </c>
      <c r="O220" s="92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1" t="s">
        <v>358</v>
      </c>
      <c r="AT220" s="231" t="s">
        <v>335</v>
      </c>
      <c r="AU220" s="231" t="s">
        <v>85</v>
      </c>
      <c r="AY220" s="18" t="s">
        <v>173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8" t="s">
        <v>83</v>
      </c>
      <c r="BK220" s="232">
        <f>ROUND(I220*H220,2)</f>
        <v>0</v>
      </c>
      <c r="BL220" s="18" t="s">
        <v>251</v>
      </c>
      <c r="BM220" s="231" t="s">
        <v>471</v>
      </c>
    </row>
    <row r="221" s="12" customFormat="1">
      <c r="A221" s="12"/>
      <c r="B221" s="238"/>
      <c r="C221" s="239"/>
      <c r="D221" s="233" t="s">
        <v>182</v>
      </c>
      <c r="E221" s="240" t="s">
        <v>1</v>
      </c>
      <c r="F221" s="241" t="s">
        <v>3389</v>
      </c>
      <c r="G221" s="239"/>
      <c r="H221" s="242">
        <v>33.295000000000002</v>
      </c>
      <c r="I221" s="243"/>
      <c r="J221" s="239"/>
      <c r="K221" s="239"/>
      <c r="L221" s="244"/>
      <c r="M221" s="245"/>
      <c r="N221" s="246"/>
      <c r="O221" s="246"/>
      <c r="P221" s="246"/>
      <c r="Q221" s="246"/>
      <c r="R221" s="246"/>
      <c r="S221" s="246"/>
      <c r="T221" s="247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48" t="s">
        <v>182</v>
      </c>
      <c r="AU221" s="248" t="s">
        <v>85</v>
      </c>
      <c r="AV221" s="12" t="s">
        <v>85</v>
      </c>
      <c r="AW221" s="12" t="s">
        <v>32</v>
      </c>
      <c r="AX221" s="12" t="s">
        <v>76</v>
      </c>
      <c r="AY221" s="248" t="s">
        <v>173</v>
      </c>
    </row>
    <row r="222" s="13" customFormat="1">
      <c r="A222" s="13"/>
      <c r="B222" s="249"/>
      <c r="C222" s="250"/>
      <c r="D222" s="233" t="s">
        <v>182</v>
      </c>
      <c r="E222" s="251" t="s">
        <v>1</v>
      </c>
      <c r="F222" s="252" t="s">
        <v>184</v>
      </c>
      <c r="G222" s="250"/>
      <c r="H222" s="253">
        <v>33.295000000000002</v>
      </c>
      <c r="I222" s="254"/>
      <c r="J222" s="250"/>
      <c r="K222" s="250"/>
      <c r="L222" s="255"/>
      <c r="M222" s="256"/>
      <c r="N222" s="257"/>
      <c r="O222" s="257"/>
      <c r="P222" s="257"/>
      <c r="Q222" s="257"/>
      <c r="R222" s="257"/>
      <c r="S222" s="257"/>
      <c r="T222" s="25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9" t="s">
        <v>182</v>
      </c>
      <c r="AU222" s="259" t="s">
        <v>85</v>
      </c>
      <c r="AV222" s="13" t="s">
        <v>178</v>
      </c>
      <c r="AW222" s="13" t="s">
        <v>32</v>
      </c>
      <c r="AX222" s="13" t="s">
        <v>83</v>
      </c>
      <c r="AY222" s="259" t="s">
        <v>173</v>
      </c>
    </row>
    <row r="223" s="2" customFormat="1" ht="37.8" customHeight="1">
      <c r="A223" s="39"/>
      <c r="B223" s="40"/>
      <c r="C223" s="220" t="s">
        <v>338</v>
      </c>
      <c r="D223" s="220" t="s">
        <v>174</v>
      </c>
      <c r="E223" s="221" t="s">
        <v>3390</v>
      </c>
      <c r="F223" s="222" t="s">
        <v>3391</v>
      </c>
      <c r="G223" s="223" t="s">
        <v>221</v>
      </c>
      <c r="H223" s="224">
        <v>1.044</v>
      </c>
      <c r="I223" s="225"/>
      <c r="J223" s="226">
        <f>ROUND(I223*H223,2)</f>
        <v>0</v>
      </c>
      <c r="K223" s="222" t="s">
        <v>283</v>
      </c>
      <c r="L223" s="45"/>
      <c r="M223" s="227" t="s">
        <v>1</v>
      </c>
      <c r="N223" s="228" t="s">
        <v>41</v>
      </c>
      <c r="O223" s="92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1" t="s">
        <v>251</v>
      </c>
      <c r="AT223" s="231" t="s">
        <v>174</v>
      </c>
      <c r="AU223" s="231" t="s">
        <v>85</v>
      </c>
      <c r="AY223" s="18" t="s">
        <v>173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8" t="s">
        <v>83</v>
      </c>
      <c r="BK223" s="232">
        <f>ROUND(I223*H223,2)</f>
        <v>0</v>
      </c>
      <c r="BL223" s="18" t="s">
        <v>251</v>
      </c>
      <c r="BM223" s="231" t="s">
        <v>475</v>
      </c>
    </row>
    <row r="224" s="11" customFormat="1" ht="25.92" customHeight="1">
      <c r="A224" s="11"/>
      <c r="B224" s="206"/>
      <c r="C224" s="207"/>
      <c r="D224" s="208" t="s">
        <v>75</v>
      </c>
      <c r="E224" s="209" t="s">
        <v>171</v>
      </c>
      <c r="F224" s="209" t="s">
        <v>172</v>
      </c>
      <c r="G224" s="207"/>
      <c r="H224" s="207"/>
      <c r="I224" s="210"/>
      <c r="J224" s="211">
        <f>BK224</f>
        <v>0</v>
      </c>
      <c r="K224" s="207"/>
      <c r="L224" s="212"/>
      <c r="M224" s="213"/>
      <c r="N224" s="214"/>
      <c r="O224" s="214"/>
      <c r="P224" s="215">
        <f>SUM(P225:P234)</f>
        <v>0</v>
      </c>
      <c r="Q224" s="214"/>
      <c r="R224" s="215">
        <f>SUM(R225:R234)</f>
        <v>0</v>
      </c>
      <c r="S224" s="214"/>
      <c r="T224" s="216">
        <f>SUM(T225:T234)</f>
        <v>0</v>
      </c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R224" s="217" t="s">
        <v>83</v>
      </c>
      <c r="AT224" s="218" t="s">
        <v>75</v>
      </c>
      <c r="AU224" s="218" t="s">
        <v>76</v>
      </c>
      <c r="AY224" s="217" t="s">
        <v>173</v>
      </c>
      <c r="BK224" s="219">
        <f>SUM(BK225:BK234)</f>
        <v>0</v>
      </c>
    </row>
    <row r="225" s="2" customFormat="1" ht="49.05" customHeight="1">
      <c r="A225" s="39"/>
      <c r="B225" s="40"/>
      <c r="C225" s="220" t="s">
        <v>472</v>
      </c>
      <c r="D225" s="220" t="s">
        <v>174</v>
      </c>
      <c r="E225" s="221" t="s">
        <v>185</v>
      </c>
      <c r="F225" s="222" t="s">
        <v>186</v>
      </c>
      <c r="G225" s="223" t="s">
        <v>177</v>
      </c>
      <c r="H225" s="224">
        <v>0.10000000000000001</v>
      </c>
      <c r="I225" s="225"/>
      <c r="J225" s="226">
        <f>ROUND(I225*H225,2)</f>
        <v>0</v>
      </c>
      <c r="K225" s="222" t="s">
        <v>1</v>
      </c>
      <c r="L225" s="45"/>
      <c r="M225" s="227" t="s">
        <v>1</v>
      </c>
      <c r="N225" s="228" t="s">
        <v>41</v>
      </c>
      <c r="O225" s="92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1" t="s">
        <v>178</v>
      </c>
      <c r="AT225" s="231" t="s">
        <v>174</v>
      </c>
      <c r="AU225" s="231" t="s">
        <v>83</v>
      </c>
      <c r="AY225" s="18" t="s">
        <v>173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8" t="s">
        <v>83</v>
      </c>
      <c r="BK225" s="232">
        <f>ROUND(I225*H225,2)</f>
        <v>0</v>
      </c>
      <c r="BL225" s="18" t="s">
        <v>178</v>
      </c>
      <c r="BM225" s="231" t="s">
        <v>479</v>
      </c>
    </row>
    <row r="226" s="2" customFormat="1">
      <c r="A226" s="39"/>
      <c r="B226" s="40"/>
      <c r="C226" s="41"/>
      <c r="D226" s="233" t="s">
        <v>180</v>
      </c>
      <c r="E226" s="41"/>
      <c r="F226" s="234" t="s">
        <v>181</v>
      </c>
      <c r="G226" s="41"/>
      <c r="H226" s="41"/>
      <c r="I226" s="235"/>
      <c r="J226" s="41"/>
      <c r="K226" s="41"/>
      <c r="L226" s="45"/>
      <c r="M226" s="236"/>
      <c r="N226" s="237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180</v>
      </c>
      <c r="AU226" s="18" t="s">
        <v>83</v>
      </c>
    </row>
    <row r="227" s="2" customFormat="1" ht="44.25" customHeight="1">
      <c r="A227" s="39"/>
      <c r="B227" s="40"/>
      <c r="C227" s="220" t="s">
        <v>341</v>
      </c>
      <c r="D227" s="220" t="s">
        <v>174</v>
      </c>
      <c r="E227" s="221" t="s">
        <v>190</v>
      </c>
      <c r="F227" s="222" t="s">
        <v>191</v>
      </c>
      <c r="G227" s="223" t="s">
        <v>177</v>
      </c>
      <c r="H227" s="224">
        <v>0.10000000000000001</v>
      </c>
      <c r="I227" s="225"/>
      <c r="J227" s="226">
        <f>ROUND(I227*H227,2)</f>
        <v>0</v>
      </c>
      <c r="K227" s="222" t="s">
        <v>1</v>
      </c>
      <c r="L227" s="45"/>
      <c r="M227" s="227" t="s">
        <v>1</v>
      </c>
      <c r="N227" s="228" t="s">
        <v>41</v>
      </c>
      <c r="O227" s="92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1" t="s">
        <v>178</v>
      </c>
      <c r="AT227" s="231" t="s">
        <v>174</v>
      </c>
      <c r="AU227" s="231" t="s">
        <v>83</v>
      </c>
      <c r="AY227" s="18" t="s">
        <v>173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8" t="s">
        <v>83</v>
      </c>
      <c r="BK227" s="232">
        <f>ROUND(I227*H227,2)</f>
        <v>0</v>
      </c>
      <c r="BL227" s="18" t="s">
        <v>178</v>
      </c>
      <c r="BM227" s="231" t="s">
        <v>484</v>
      </c>
    </row>
    <row r="228" s="2" customFormat="1">
      <c r="A228" s="39"/>
      <c r="B228" s="40"/>
      <c r="C228" s="41"/>
      <c r="D228" s="233" t="s">
        <v>180</v>
      </c>
      <c r="E228" s="41"/>
      <c r="F228" s="234" t="s">
        <v>181</v>
      </c>
      <c r="G228" s="41"/>
      <c r="H228" s="41"/>
      <c r="I228" s="235"/>
      <c r="J228" s="41"/>
      <c r="K228" s="41"/>
      <c r="L228" s="45"/>
      <c r="M228" s="236"/>
      <c r="N228" s="237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180</v>
      </c>
      <c r="AU228" s="18" t="s">
        <v>83</v>
      </c>
    </row>
    <row r="229" s="2" customFormat="1" ht="44.25" customHeight="1">
      <c r="A229" s="39"/>
      <c r="B229" s="40"/>
      <c r="C229" s="220" t="s">
        <v>481</v>
      </c>
      <c r="D229" s="220" t="s">
        <v>174</v>
      </c>
      <c r="E229" s="221" t="s">
        <v>194</v>
      </c>
      <c r="F229" s="222" t="s">
        <v>195</v>
      </c>
      <c r="G229" s="223" t="s">
        <v>177</v>
      </c>
      <c r="H229" s="224">
        <v>11.191000000000001</v>
      </c>
      <c r="I229" s="225"/>
      <c r="J229" s="226">
        <f>ROUND(I229*H229,2)</f>
        <v>0</v>
      </c>
      <c r="K229" s="222" t="s">
        <v>1</v>
      </c>
      <c r="L229" s="45"/>
      <c r="M229" s="227" t="s">
        <v>1</v>
      </c>
      <c r="N229" s="228" t="s">
        <v>41</v>
      </c>
      <c r="O229" s="92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1" t="s">
        <v>178</v>
      </c>
      <c r="AT229" s="231" t="s">
        <v>174</v>
      </c>
      <c r="AU229" s="231" t="s">
        <v>83</v>
      </c>
      <c r="AY229" s="18" t="s">
        <v>173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8" t="s">
        <v>83</v>
      </c>
      <c r="BK229" s="232">
        <f>ROUND(I229*H229,2)</f>
        <v>0</v>
      </c>
      <c r="BL229" s="18" t="s">
        <v>178</v>
      </c>
      <c r="BM229" s="231" t="s">
        <v>488</v>
      </c>
    </row>
    <row r="230" s="2" customFormat="1">
      <c r="A230" s="39"/>
      <c r="B230" s="40"/>
      <c r="C230" s="41"/>
      <c r="D230" s="233" t="s">
        <v>180</v>
      </c>
      <c r="E230" s="41"/>
      <c r="F230" s="234" t="s">
        <v>181</v>
      </c>
      <c r="G230" s="41"/>
      <c r="H230" s="41"/>
      <c r="I230" s="235"/>
      <c r="J230" s="41"/>
      <c r="K230" s="41"/>
      <c r="L230" s="45"/>
      <c r="M230" s="236"/>
      <c r="N230" s="237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180</v>
      </c>
      <c r="AU230" s="18" t="s">
        <v>83</v>
      </c>
    </row>
    <row r="231" s="12" customFormat="1">
      <c r="A231" s="12"/>
      <c r="B231" s="238"/>
      <c r="C231" s="239"/>
      <c r="D231" s="233" t="s">
        <v>182</v>
      </c>
      <c r="E231" s="240" t="s">
        <v>1</v>
      </c>
      <c r="F231" s="241" t="s">
        <v>3392</v>
      </c>
      <c r="G231" s="239"/>
      <c r="H231" s="242">
        <v>11.191000000000001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48" t="s">
        <v>182</v>
      </c>
      <c r="AU231" s="248" t="s">
        <v>83</v>
      </c>
      <c r="AV231" s="12" t="s">
        <v>85</v>
      </c>
      <c r="AW231" s="12" t="s">
        <v>32</v>
      </c>
      <c r="AX231" s="12" t="s">
        <v>76</v>
      </c>
      <c r="AY231" s="248" t="s">
        <v>173</v>
      </c>
    </row>
    <row r="232" s="13" customFormat="1">
      <c r="A232" s="13"/>
      <c r="B232" s="249"/>
      <c r="C232" s="250"/>
      <c r="D232" s="233" t="s">
        <v>182</v>
      </c>
      <c r="E232" s="251" t="s">
        <v>1</v>
      </c>
      <c r="F232" s="252" t="s">
        <v>184</v>
      </c>
      <c r="G232" s="250"/>
      <c r="H232" s="253">
        <v>11.191000000000001</v>
      </c>
      <c r="I232" s="254"/>
      <c r="J232" s="250"/>
      <c r="K232" s="250"/>
      <c r="L232" s="255"/>
      <c r="M232" s="256"/>
      <c r="N232" s="257"/>
      <c r="O232" s="257"/>
      <c r="P232" s="257"/>
      <c r="Q232" s="257"/>
      <c r="R232" s="257"/>
      <c r="S232" s="257"/>
      <c r="T232" s="25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9" t="s">
        <v>182</v>
      </c>
      <c r="AU232" s="259" t="s">
        <v>83</v>
      </c>
      <c r="AV232" s="13" t="s">
        <v>178</v>
      </c>
      <c r="AW232" s="13" t="s">
        <v>32</v>
      </c>
      <c r="AX232" s="13" t="s">
        <v>83</v>
      </c>
      <c r="AY232" s="259" t="s">
        <v>173</v>
      </c>
    </row>
    <row r="233" s="2" customFormat="1" ht="33" customHeight="1">
      <c r="A233" s="39"/>
      <c r="B233" s="40"/>
      <c r="C233" s="220" t="s">
        <v>344</v>
      </c>
      <c r="D233" s="220" t="s">
        <v>174</v>
      </c>
      <c r="E233" s="221" t="s">
        <v>238</v>
      </c>
      <c r="F233" s="222" t="s">
        <v>239</v>
      </c>
      <c r="G233" s="223" t="s">
        <v>177</v>
      </c>
      <c r="H233" s="224">
        <v>0.025000000000000001</v>
      </c>
      <c r="I233" s="225"/>
      <c r="J233" s="226">
        <f>ROUND(I233*H233,2)</f>
        <v>0</v>
      </c>
      <c r="K233" s="222" t="s">
        <v>1</v>
      </c>
      <c r="L233" s="45"/>
      <c r="M233" s="227" t="s">
        <v>1</v>
      </c>
      <c r="N233" s="228" t="s">
        <v>41</v>
      </c>
      <c r="O233" s="92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1" t="s">
        <v>178</v>
      </c>
      <c r="AT233" s="231" t="s">
        <v>174</v>
      </c>
      <c r="AU233" s="231" t="s">
        <v>83</v>
      </c>
      <c r="AY233" s="18" t="s">
        <v>173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83</v>
      </c>
      <c r="BK233" s="232">
        <f>ROUND(I233*H233,2)</f>
        <v>0</v>
      </c>
      <c r="BL233" s="18" t="s">
        <v>178</v>
      </c>
      <c r="BM233" s="231" t="s">
        <v>493</v>
      </c>
    </row>
    <row r="234" s="2" customFormat="1">
      <c r="A234" s="39"/>
      <c r="B234" s="40"/>
      <c r="C234" s="41"/>
      <c r="D234" s="233" t="s">
        <v>180</v>
      </c>
      <c r="E234" s="41"/>
      <c r="F234" s="234" t="s">
        <v>181</v>
      </c>
      <c r="G234" s="41"/>
      <c r="H234" s="41"/>
      <c r="I234" s="235"/>
      <c r="J234" s="41"/>
      <c r="K234" s="41"/>
      <c r="L234" s="45"/>
      <c r="M234" s="295"/>
      <c r="N234" s="296"/>
      <c r="O234" s="265"/>
      <c r="P234" s="265"/>
      <c r="Q234" s="265"/>
      <c r="R234" s="265"/>
      <c r="S234" s="265"/>
      <c r="T234" s="297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180</v>
      </c>
      <c r="AU234" s="18" t="s">
        <v>83</v>
      </c>
    </row>
    <row r="235" s="2" customFormat="1" ht="6.96" customHeight="1">
      <c r="A235" s="39"/>
      <c r="B235" s="67"/>
      <c r="C235" s="68"/>
      <c r="D235" s="68"/>
      <c r="E235" s="68"/>
      <c r="F235" s="68"/>
      <c r="G235" s="68"/>
      <c r="H235" s="68"/>
      <c r="I235" s="68"/>
      <c r="J235" s="68"/>
      <c r="K235" s="68"/>
      <c r="L235" s="45"/>
      <c r="M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</row>
  </sheetData>
  <sheetProtection sheet="1" autoFilter="0" formatColumns="0" formatRows="0" objects="1" scenarios="1" spinCount="100000" saltValue="IgfpjIXlQnN+swvqq4+O1OMIpI599/2HI0UKbmfdk6oOD+z75FM8z2l3jHvzSLjKzpxk14nEhYb4+zWB6wLFVw==" hashValue="oCtZLaLsIf4jTZfq7Yd7JgRkUuWz5cwjzG2MsMQaKaf3iesQeOV9XRaN2Y/bQEi3n1gklvqYJBPEWXSViBjb2g==" algorithmName="SHA-512" password="CC35"/>
  <autoFilter ref="C130:K2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146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Rekonstrukce VB ŽST Senice na Hané</v>
      </c>
      <c r="F7" s="151"/>
      <c r="G7" s="151"/>
      <c r="H7" s="151"/>
      <c r="L7" s="21"/>
    </row>
    <row r="8" s="1" customFormat="1" ht="12" customHeight="1">
      <c r="B8" s="21"/>
      <c r="D8" s="151" t="s">
        <v>147</v>
      </c>
      <c r="L8" s="21"/>
    </row>
    <row r="9" s="2" customFormat="1" ht="16.5" customHeight="1">
      <c r="A9" s="39"/>
      <c r="B9" s="45"/>
      <c r="C9" s="39"/>
      <c r="D9" s="39"/>
      <c r="E9" s="152" t="s">
        <v>374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149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3393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16. 5. 2023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83.25" customHeight="1">
      <c r="A29" s="155"/>
      <c r="B29" s="156"/>
      <c r="C29" s="155"/>
      <c r="D29" s="155"/>
      <c r="E29" s="157" t="s">
        <v>151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ROUND(J127,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ROUND((SUM(BE127:BE178)),  2)</f>
        <v>0</v>
      </c>
      <c r="G35" s="39"/>
      <c r="H35" s="39"/>
      <c r="I35" s="165">
        <v>0.20999999999999999</v>
      </c>
      <c r="J35" s="164">
        <f>ROUND(((SUM(BE127:BE178))*I35),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ROUND((SUM(BF127:BF178)),  2)</f>
        <v>0</v>
      </c>
      <c r="G36" s="39"/>
      <c r="H36" s="39"/>
      <c r="I36" s="165">
        <v>0.14999999999999999</v>
      </c>
      <c r="J36" s="164">
        <f>ROUND(((SUM(BF127:BF178))*I36),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ROUND((SUM(BG127:BG178)),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ROUND((SUM(BH127:BH178)),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ROUND((SUM(BI127:BI178)),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Rekonstrukce VB ŽST Senice na Hané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147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374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149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86-79-02 - D.2.2.6 - Stání pro popelnice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16. 5. 2023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 státní organizace</v>
      </c>
      <c r="G93" s="41"/>
      <c r="H93" s="41"/>
      <c r="I93" s="33" t="s">
        <v>30</v>
      </c>
      <c r="J93" s="37" t="str">
        <f>E23</f>
        <v>SAGASTA s. r. 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153</v>
      </c>
      <c r="D96" s="186"/>
      <c r="E96" s="186"/>
      <c r="F96" s="186"/>
      <c r="G96" s="186"/>
      <c r="H96" s="186"/>
      <c r="I96" s="186"/>
      <c r="J96" s="187" t="s">
        <v>154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155</v>
      </c>
      <c r="D98" s="41"/>
      <c r="E98" s="41"/>
      <c r="F98" s="41"/>
      <c r="G98" s="41"/>
      <c r="H98" s="41"/>
      <c r="I98" s="41"/>
      <c r="J98" s="111">
        <f>J127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156</v>
      </c>
    </row>
    <row r="99" s="9" customFormat="1" ht="24.96" customHeight="1">
      <c r="A99" s="9"/>
      <c r="B99" s="189"/>
      <c r="C99" s="190"/>
      <c r="D99" s="191" t="s">
        <v>294</v>
      </c>
      <c r="E99" s="192"/>
      <c r="F99" s="192"/>
      <c r="G99" s="192"/>
      <c r="H99" s="192"/>
      <c r="I99" s="192"/>
      <c r="J99" s="193">
        <f>J128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68"/>
      <c r="C100" s="134"/>
      <c r="D100" s="269" t="s">
        <v>376</v>
      </c>
      <c r="E100" s="270"/>
      <c r="F100" s="270"/>
      <c r="G100" s="270"/>
      <c r="H100" s="270"/>
      <c r="I100" s="270"/>
      <c r="J100" s="271">
        <f>J129</f>
        <v>0</v>
      </c>
      <c r="K100" s="134"/>
      <c r="L100" s="272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68"/>
      <c r="C101" s="134"/>
      <c r="D101" s="269" t="s">
        <v>298</v>
      </c>
      <c r="E101" s="270"/>
      <c r="F101" s="270"/>
      <c r="G101" s="270"/>
      <c r="H101" s="270"/>
      <c r="I101" s="270"/>
      <c r="J101" s="271">
        <f>J139</f>
        <v>0</v>
      </c>
      <c r="K101" s="134"/>
      <c r="L101" s="272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9" customFormat="1" ht="24.96" customHeight="1">
      <c r="A102" s="9"/>
      <c r="B102" s="189"/>
      <c r="C102" s="190"/>
      <c r="D102" s="191" t="s">
        <v>380</v>
      </c>
      <c r="E102" s="192"/>
      <c r="F102" s="192"/>
      <c r="G102" s="192"/>
      <c r="H102" s="192"/>
      <c r="I102" s="192"/>
      <c r="J102" s="193">
        <f>J141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4" customFormat="1" ht="19.92" customHeight="1">
      <c r="A103" s="14"/>
      <c r="B103" s="268"/>
      <c r="C103" s="134"/>
      <c r="D103" s="269" t="s">
        <v>384</v>
      </c>
      <c r="E103" s="270"/>
      <c r="F103" s="270"/>
      <c r="G103" s="270"/>
      <c r="H103" s="270"/>
      <c r="I103" s="270"/>
      <c r="J103" s="271">
        <f>J142</f>
        <v>0</v>
      </c>
      <c r="K103" s="134"/>
      <c r="L103" s="272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14" customFormat="1" ht="19.92" customHeight="1">
      <c r="A104" s="14"/>
      <c r="B104" s="268"/>
      <c r="C104" s="134"/>
      <c r="D104" s="269" t="s">
        <v>393</v>
      </c>
      <c r="E104" s="270"/>
      <c r="F104" s="270"/>
      <c r="G104" s="270"/>
      <c r="H104" s="270"/>
      <c r="I104" s="270"/>
      <c r="J104" s="271">
        <f>J164</f>
        <v>0</v>
      </c>
      <c r="K104" s="134"/>
      <c r="L104" s="272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="9" customFormat="1" ht="24.96" customHeight="1">
      <c r="A105" s="9"/>
      <c r="B105" s="189"/>
      <c r="C105" s="190"/>
      <c r="D105" s="191" t="s">
        <v>157</v>
      </c>
      <c r="E105" s="192"/>
      <c r="F105" s="192"/>
      <c r="G105" s="192"/>
      <c r="H105" s="192"/>
      <c r="I105" s="192"/>
      <c r="J105" s="193">
        <f>J172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158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84" t="str">
        <f>E7</f>
        <v>Rekonstrukce VB ŽST Senice na Hané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147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84" t="s">
        <v>374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149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E11</f>
        <v>SO 86-79-02 - D.2.2.6 - Stání pro popelnice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F14</f>
        <v xml:space="preserve"> </v>
      </c>
      <c r="G121" s="41"/>
      <c r="H121" s="41"/>
      <c r="I121" s="33" t="s">
        <v>22</v>
      </c>
      <c r="J121" s="80" t="str">
        <f>IF(J14="","",J14)</f>
        <v>16. 5. 2023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E17</f>
        <v>Správa železnic, státní organizace</v>
      </c>
      <c r="G123" s="41"/>
      <c r="H123" s="41"/>
      <c r="I123" s="33" t="s">
        <v>30</v>
      </c>
      <c r="J123" s="37" t="str">
        <f>E23</f>
        <v>SAGASTA s. r. o.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28</v>
      </c>
      <c r="D124" s="41"/>
      <c r="E124" s="41"/>
      <c r="F124" s="28" t="str">
        <f>IF(E20="","",E20)</f>
        <v>Vyplň údaj</v>
      </c>
      <c r="G124" s="41"/>
      <c r="H124" s="41"/>
      <c r="I124" s="33" t="s">
        <v>33</v>
      </c>
      <c r="J124" s="37" t="str">
        <f>E26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0" customFormat="1" ht="29.28" customHeight="1">
      <c r="A126" s="195"/>
      <c r="B126" s="196"/>
      <c r="C126" s="197" t="s">
        <v>159</v>
      </c>
      <c r="D126" s="198" t="s">
        <v>61</v>
      </c>
      <c r="E126" s="198" t="s">
        <v>57</v>
      </c>
      <c r="F126" s="198" t="s">
        <v>58</v>
      </c>
      <c r="G126" s="198" t="s">
        <v>160</v>
      </c>
      <c r="H126" s="198" t="s">
        <v>161</v>
      </c>
      <c r="I126" s="198" t="s">
        <v>162</v>
      </c>
      <c r="J126" s="198" t="s">
        <v>154</v>
      </c>
      <c r="K126" s="199" t="s">
        <v>163</v>
      </c>
      <c r="L126" s="200"/>
      <c r="M126" s="101" t="s">
        <v>1</v>
      </c>
      <c r="N126" s="102" t="s">
        <v>40</v>
      </c>
      <c r="O126" s="102" t="s">
        <v>164</v>
      </c>
      <c r="P126" s="102" t="s">
        <v>165</v>
      </c>
      <c r="Q126" s="102" t="s">
        <v>166</v>
      </c>
      <c r="R126" s="102" t="s">
        <v>167</v>
      </c>
      <c r="S126" s="102" t="s">
        <v>168</v>
      </c>
      <c r="T126" s="103" t="s">
        <v>169</v>
      </c>
      <c r="U126" s="195"/>
      <c r="V126" s="195"/>
      <c r="W126" s="195"/>
      <c r="X126" s="195"/>
      <c r="Y126" s="195"/>
      <c r="Z126" s="195"/>
      <c r="AA126" s="195"/>
      <c r="AB126" s="195"/>
      <c r="AC126" s="195"/>
      <c r="AD126" s="195"/>
      <c r="AE126" s="195"/>
    </row>
    <row r="127" s="2" customFormat="1" ht="22.8" customHeight="1">
      <c r="A127" s="39"/>
      <c r="B127" s="40"/>
      <c r="C127" s="108" t="s">
        <v>170</v>
      </c>
      <c r="D127" s="41"/>
      <c r="E127" s="41"/>
      <c r="F127" s="41"/>
      <c r="G127" s="41"/>
      <c r="H127" s="41"/>
      <c r="I127" s="41"/>
      <c r="J127" s="201">
        <f>BK127</f>
        <v>0</v>
      </c>
      <c r="K127" s="41"/>
      <c r="L127" s="45"/>
      <c r="M127" s="104"/>
      <c r="N127" s="202"/>
      <c r="O127" s="105"/>
      <c r="P127" s="203">
        <f>P128+P141+P172</f>
        <v>0</v>
      </c>
      <c r="Q127" s="105"/>
      <c r="R127" s="203">
        <f>R128+R141+R172</f>
        <v>0</v>
      </c>
      <c r="S127" s="105"/>
      <c r="T127" s="204">
        <f>T128+T141+T172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75</v>
      </c>
      <c r="AU127" s="18" t="s">
        <v>156</v>
      </c>
      <c r="BK127" s="205">
        <f>BK128+BK141+BK172</f>
        <v>0</v>
      </c>
    </row>
    <row r="128" s="11" customFormat="1" ht="25.92" customHeight="1">
      <c r="A128" s="11"/>
      <c r="B128" s="206"/>
      <c r="C128" s="207"/>
      <c r="D128" s="208" t="s">
        <v>75</v>
      </c>
      <c r="E128" s="209" t="s">
        <v>299</v>
      </c>
      <c r="F128" s="209" t="s">
        <v>300</v>
      </c>
      <c r="G128" s="207"/>
      <c r="H128" s="207"/>
      <c r="I128" s="210"/>
      <c r="J128" s="211">
        <f>BK128</f>
        <v>0</v>
      </c>
      <c r="K128" s="207"/>
      <c r="L128" s="212"/>
      <c r="M128" s="213"/>
      <c r="N128" s="214"/>
      <c r="O128" s="214"/>
      <c r="P128" s="215">
        <f>P129+P139</f>
        <v>0</v>
      </c>
      <c r="Q128" s="214"/>
      <c r="R128" s="215">
        <f>R129+R139</f>
        <v>0</v>
      </c>
      <c r="S128" s="214"/>
      <c r="T128" s="216">
        <f>T129+T139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7" t="s">
        <v>83</v>
      </c>
      <c r="AT128" s="218" t="s">
        <v>75</v>
      </c>
      <c r="AU128" s="218" t="s">
        <v>76</v>
      </c>
      <c r="AY128" s="217" t="s">
        <v>173</v>
      </c>
      <c r="BK128" s="219">
        <f>BK129+BK139</f>
        <v>0</v>
      </c>
    </row>
    <row r="129" s="11" customFormat="1" ht="22.8" customHeight="1">
      <c r="A129" s="11"/>
      <c r="B129" s="206"/>
      <c r="C129" s="207"/>
      <c r="D129" s="208" t="s">
        <v>75</v>
      </c>
      <c r="E129" s="273" t="s">
        <v>85</v>
      </c>
      <c r="F129" s="273" t="s">
        <v>409</v>
      </c>
      <c r="G129" s="207"/>
      <c r="H129" s="207"/>
      <c r="I129" s="210"/>
      <c r="J129" s="274">
        <f>BK129</f>
        <v>0</v>
      </c>
      <c r="K129" s="207"/>
      <c r="L129" s="212"/>
      <c r="M129" s="213"/>
      <c r="N129" s="214"/>
      <c r="O129" s="214"/>
      <c r="P129" s="215">
        <f>SUM(P130:P138)</f>
        <v>0</v>
      </c>
      <c r="Q129" s="214"/>
      <c r="R129" s="215">
        <f>SUM(R130:R138)</f>
        <v>0</v>
      </c>
      <c r="S129" s="214"/>
      <c r="T129" s="216">
        <f>SUM(T130:T138)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17" t="s">
        <v>83</v>
      </c>
      <c r="AT129" s="218" t="s">
        <v>75</v>
      </c>
      <c r="AU129" s="218" t="s">
        <v>83</v>
      </c>
      <c r="AY129" s="217" t="s">
        <v>173</v>
      </c>
      <c r="BK129" s="219">
        <f>SUM(BK130:BK138)</f>
        <v>0</v>
      </c>
    </row>
    <row r="130" s="2" customFormat="1" ht="37.8" customHeight="1">
      <c r="A130" s="39"/>
      <c r="B130" s="40"/>
      <c r="C130" s="220" t="s">
        <v>83</v>
      </c>
      <c r="D130" s="220" t="s">
        <v>174</v>
      </c>
      <c r="E130" s="221" t="s">
        <v>3394</v>
      </c>
      <c r="F130" s="222" t="s">
        <v>3395</v>
      </c>
      <c r="G130" s="223" t="s">
        <v>314</v>
      </c>
      <c r="H130" s="224">
        <v>0.26300000000000001</v>
      </c>
      <c r="I130" s="225"/>
      <c r="J130" s="226">
        <f>ROUND(I130*H130,2)</f>
        <v>0</v>
      </c>
      <c r="K130" s="222" t="s">
        <v>283</v>
      </c>
      <c r="L130" s="45"/>
      <c r="M130" s="227" t="s">
        <v>1</v>
      </c>
      <c r="N130" s="228" t="s">
        <v>41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178</v>
      </c>
      <c r="AT130" s="231" t="s">
        <v>174</v>
      </c>
      <c r="AU130" s="231" t="s">
        <v>85</v>
      </c>
      <c r="AY130" s="18" t="s">
        <v>173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83</v>
      </c>
      <c r="BK130" s="232">
        <f>ROUND(I130*H130,2)</f>
        <v>0</v>
      </c>
      <c r="BL130" s="18" t="s">
        <v>178</v>
      </c>
      <c r="BM130" s="231" t="s">
        <v>85</v>
      </c>
    </row>
    <row r="131" s="12" customFormat="1">
      <c r="A131" s="12"/>
      <c r="B131" s="238"/>
      <c r="C131" s="239"/>
      <c r="D131" s="233" t="s">
        <v>182</v>
      </c>
      <c r="E131" s="240" t="s">
        <v>1</v>
      </c>
      <c r="F131" s="241" t="s">
        <v>3396</v>
      </c>
      <c r="G131" s="239"/>
      <c r="H131" s="242">
        <v>0.26300000000000001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48" t="s">
        <v>182</v>
      </c>
      <c r="AU131" s="248" t="s">
        <v>85</v>
      </c>
      <c r="AV131" s="12" t="s">
        <v>85</v>
      </c>
      <c r="AW131" s="12" t="s">
        <v>32</v>
      </c>
      <c r="AX131" s="12" t="s">
        <v>76</v>
      </c>
      <c r="AY131" s="248" t="s">
        <v>173</v>
      </c>
    </row>
    <row r="132" s="13" customFormat="1">
      <c r="A132" s="13"/>
      <c r="B132" s="249"/>
      <c r="C132" s="250"/>
      <c r="D132" s="233" t="s">
        <v>182</v>
      </c>
      <c r="E132" s="251" t="s">
        <v>1</v>
      </c>
      <c r="F132" s="252" t="s">
        <v>184</v>
      </c>
      <c r="G132" s="250"/>
      <c r="H132" s="253">
        <v>0.26300000000000001</v>
      </c>
      <c r="I132" s="254"/>
      <c r="J132" s="250"/>
      <c r="K132" s="250"/>
      <c r="L132" s="255"/>
      <c r="M132" s="256"/>
      <c r="N132" s="257"/>
      <c r="O132" s="257"/>
      <c r="P132" s="257"/>
      <c r="Q132" s="257"/>
      <c r="R132" s="257"/>
      <c r="S132" s="257"/>
      <c r="T132" s="25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9" t="s">
        <v>182</v>
      </c>
      <c r="AU132" s="259" t="s">
        <v>85</v>
      </c>
      <c r="AV132" s="13" t="s">
        <v>178</v>
      </c>
      <c r="AW132" s="13" t="s">
        <v>32</v>
      </c>
      <c r="AX132" s="13" t="s">
        <v>83</v>
      </c>
      <c r="AY132" s="259" t="s">
        <v>173</v>
      </c>
    </row>
    <row r="133" s="2" customFormat="1" ht="33" customHeight="1">
      <c r="A133" s="39"/>
      <c r="B133" s="40"/>
      <c r="C133" s="220" t="s">
        <v>85</v>
      </c>
      <c r="D133" s="220" t="s">
        <v>174</v>
      </c>
      <c r="E133" s="221" t="s">
        <v>3334</v>
      </c>
      <c r="F133" s="222" t="s">
        <v>3335</v>
      </c>
      <c r="G133" s="223" t="s">
        <v>314</v>
      </c>
      <c r="H133" s="224">
        <v>0.26300000000000001</v>
      </c>
      <c r="I133" s="225"/>
      <c r="J133" s="226">
        <f>ROUND(I133*H133,2)</f>
        <v>0</v>
      </c>
      <c r="K133" s="222" t="s">
        <v>283</v>
      </c>
      <c r="L133" s="45"/>
      <c r="M133" s="227" t="s">
        <v>1</v>
      </c>
      <c r="N133" s="228" t="s">
        <v>41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178</v>
      </c>
      <c r="AT133" s="231" t="s">
        <v>174</v>
      </c>
      <c r="AU133" s="231" t="s">
        <v>85</v>
      </c>
      <c r="AY133" s="18" t="s">
        <v>173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83</v>
      </c>
      <c r="BK133" s="232">
        <f>ROUND(I133*H133,2)</f>
        <v>0</v>
      </c>
      <c r="BL133" s="18" t="s">
        <v>178</v>
      </c>
      <c r="BM133" s="231" t="s">
        <v>178</v>
      </c>
    </row>
    <row r="134" s="12" customFormat="1">
      <c r="A134" s="12"/>
      <c r="B134" s="238"/>
      <c r="C134" s="239"/>
      <c r="D134" s="233" t="s">
        <v>182</v>
      </c>
      <c r="E134" s="240" t="s">
        <v>1</v>
      </c>
      <c r="F134" s="241" t="s">
        <v>3396</v>
      </c>
      <c r="G134" s="239"/>
      <c r="H134" s="242">
        <v>0.26300000000000001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48" t="s">
        <v>182</v>
      </c>
      <c r="AU134" s="248" t="s">
        <v>85</v>
      </c>
      <c r="AV134" s="12" t="s">
        <v>85</v>
      </c>
      <c r="AW134" s="12" t="s">
        <v>32</v>
      </c>
      <c r="AX134" s="12" t="s">
        <v>76</v>
      </c>
      <c r="AY134" s="248" t="s">
        <v>173</v>
      </c>
    </row>
    <row r="135" s="13" customFormat="1">
      <c r="A135" s="13"/>
      <c r="B135" s="249"/>
      <c r="C135" s="250"/>
      <c r="D135" s="233" t="s">
        <v>182</v>
      </c>
      <c r="E135" s="251" t="s">
        <v>1</v>
      </c>
      <c r="F135" s="252" t="s">
        <v>184</v>
      </c>
      <c r="G135" s="250"/>
      <c r="H135" s="253">
        <v>0.26300000000000001</v>
      </c>
      <c r="I135" s="254"/>
      <c r="J135" s="250"/>
      <c r="K135" s="250"/>
      <c r="L135" s="255"/>
      <c r="M135" s="256"/>
      <c r="N135" s="257"/>
      <c r="O135" s="257"/>
      <c r="P135" s="257"/>
      <c r="Q135" s="257"/>
      <c r="R135" s="257"/>
      <c r="S135" s="257"/>
      <c r="T135" s="25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9" t="s">
        <v>182</v>
      </c>
      <c r="AU135" s="259" t="s">
        <v>85</v>
      </c>
      <c r="AV135" s="13" t="s">
        <v>178</v>
      </c>
      <c r="AW135" s="13" t="s">
        <v>32</v>
      </c>
      <c r="AX135" s="13" t="s">
        <v>83</v>
      </c>
      <c r="AY135" s="259" t="s">
        <v>173</v>
      </c>
    </row>
    <row r="136" s="2" customFormat="1" ht="24.15" customHeight="1">
      <c r="A136" s="39"/>
      <c r="B136" s="40"/>
      <c r="C136" s="220" t="s">
        <v>189</v>
      </c>
      <c r="D136" s="220" t="s">
        <v>174</v>
      </c>
      <c r="E136" s="221" t="s">
        <v>428</v>
      </c>
      <c r="F136" s="222" t="s">
        <v>429</v>
      </c>
      <c r="G136" s="223" t="s">
        <v>221</v>
      </c>
      <c r="H136" s="224">
        <v>0.0080000000000000002</v>
      </c>
      <c r="I136" s="225"/>
      <c r="J136" s="226">
        <f>ROUND(I136*H136,2)</f>
        <v>0</v>
      </c>
      <c r="K136" s="222" t="s">
        <v>283</v>
      </c>
      <c r="L136" s="45"/>
      <c r="M136" s="227" t="s">
        <v>1</v>
      </c>
      <c r="N136" s="228" t="s">
        <v>41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178</v>
      </c>
      <c r="AT136" s="231" t="s">
        <v>174</v>
      </c>
      <c r="AU136" s="231" t="s">
        <v>85</v>
      </c>
      <c r="AY136" s="18" t="s">
        <v>173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83</v>
      </c>
      <c r="BK136" s="232">
        <f>ROUND(I136*H136,2)</f>
        <v>0</v>
      </c>
      <c r="BL136" s="18" t="s">
        <v>178</v>
      </c>
      <c r="BM136" s="231" t="s">
        <v>203</v>
      </c>
    </row>
    <row r="137" s="12" customFormat="1">
      <c r="A137" s="12"/>
      <c r="B137" s="238"/>
      <c r="C137" s="239"/>
      <c r="D137" s="233" t="s">
        <v>182</v>
      </c>
      <c r="E137" s="240" t="s">
        <v>1</v>
      </c>
      <c r="F137" s="241" t="s">
        <v>3397</v>
      </c>
      <c r="G137" s="239"/>
      <c r="H137" s="242">
        <v>0.0080000000000000002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48" t="s">
        <v>182</v>
      </c>
      <c r="AU137" s="248" t="s">
        <v>85</v>
      </c>
      <c r="AV137" s="12" t="s">
        <v>85</v>
      </c>
      <c r="AW137" s="12" t="s">
        <v>32</v>
      </c>
      <c r="AX137" s="12" t="s">
        <v>76</v>
      </c>
      <c r="AY137" s="248" t="s">
        <v>173</v>
      </c>
    </row>
    <row r="138" s="13" customFormat="1">
      <c r="A138" s="13"/>
      <c r="B138" s="249"/>
      <c r="C138" s="250"/>
      <c r="D138" s="233" t="s">
        <v>182</v>
      </c>
      <c r="E138" s="251" t="s">
        <v>1</v>
      </c>
      <c r="F138" s="252" t="s">
        <v>184</v>
      </c>
      <c r="G138" s="250"/>
      <c r="H138" s="253">
        <v>0.0080000000000000002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9" t="s">
        <v>182</v>
      </c>
      <c r="AU138" s="259" t="s">
        <v>85</v>
      </c>
      <c r="AV138" s="13" t="s">
        <v>178</v>
      </c>
      <c r="AW138" s="13" t="s">
        <v>32</v>
      </c>
      <c r="AX138" s="13" t="s">
        <v>83</v>
      </c>
      <c r="AY138" s="259" t="s">
        <v>173</v>
      </c>
    </row>
    <row r="139" s="11" customFormat="1" ht="22.8" customHeight="1">
      <c r="A139" s="11"/>
      <c r="B139" s="206"/>
      <c r="C139" s="207"/>
      <c r="D139" s="208" t="s">
        <v>75</v>
      </c>
      <c r="E139" s="273" t="s">
        <v>364</v>
      </c>
      <c r="F139" s="273" t="s">
        <v>365</v>
      </c>
      <c r="G139" s="207"/>
      <c r="H139" s="207"/>
      <c r="I139" s="210"/>
      <c r="J139" s="274">
        <f>BK139</f>
        <v>0</v>
      </c>
      <c r="K139" s="207"/>
      <c r="L139" s="212"/>
      <c r="M139" s="213"/>
      <c r="N139" s="214"/>
      <c r="O139" s="214"/>
      <c r="P139" s="215">
        <f>P140</f>
        <v>0</v>
      </c>
      <c r="Q139" s="214"/>
      <c r="R139" s="215">
        <f>R140</f>
        <v>0</v>
      </c>
      <c r="S139" s="214"/>
      <c r="T139" s="216">
        <f>T140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17" t="s">
        <v>83</v>
      </c>
      <c r="AT139" s="218" t="s">
        <v>75</v>
      </c>
      <c r="AU139" s="218" t="s">
        <v>83</v>
      </c>
      <c r="AY139" s="217" t="s">
        <v>173</v>
      </c>
      <c r="BK139" s="219">
        <f>BK140</f>
        <v>0</v>
      </c>
    </row>
    <row r="140" s="2" customFormat="1" ht="55.5" customHeight="1">
      <c r="A140" s="39"/>
      <c r="B140" s="40"/>
      <c r="C140" s="220" t="s">
        <v>178</v>
      </c>
      <c r="D140" s="220" t="s">
        <v>174</v>
      </c>
      <c r="E140" s="221" t="s">
        <v>3281</v>
      </c>
      <c r="F140" s="222" t="s">
        <v>3282</v>
      </c>
      <c r="G140" s="223" t="s">
        <v>221</v>
      </c>
      <c r="H140" s="224">
        <v>1.21</v>
      </c>
      <c r="I140" s="225"/>
      <c r="J140" s="226">
        <f>ROUND(I140*H140,2)</f>
        <v>0</v>
      </c>
      <c r="K140" s="222" t="s">
        <v>283</v>
      </c>
      <c r="L140" s="45"/>
      <c r="M140" s="227" t="s">
        <v>1</v>
      </c>
      <c r="N140" s="228" t="s">
        <v>41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178</v>
      </c>
      <c r="AT140" s="231" t="s">
        <v>174</v>
      </c>
      <c r="AU140" s="231" t="s">
        <v>85</v>
      </c>
      <c r="AY140" s="18" t="s">
        <v>173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83</v>
      </c>
      <c r="BK140" s="232">
        <f>ROUND(I140*H140,2)</f>
        <v>0</v>
      </c>
      <c r="BL140" s="18" t="s">
        <v>178</v>
      </c>
      <c r="BM140" s="231" t="s">
        <v>213</v>
      </c>
    </row>
    <row r="141" s="11" customFormat="1" ht="25.92" customHeight="1">
      <c r="A141" s="11"/>
      <c r="B141" s="206"/>
      <c r="C141" s="207"/>
      <c r="D141" s="208" t="s">
        <v>75</v>
      </c>
      <c r="E141" s="209" t="s">
        <v>950</v>
      </c>
      <c r="F141" s="209" t="s">
        <v>951</v>
      </c>
      <c r="G141" s="207"/>
      <c r="H141" s="207"/>
      <c r="I141" s="210"/>
      <c r="J141" s="211">
        <f>BK141</f>
        <v>0</v>
      </c>
      <c r="K141" s="207"/>
      <c r="L141" s="212"/>
      <c r="M141" s="213"/>
      <c r="N141" s="214"/>
      <c r="O141" s="214"/>
      <c r="P141" s="215">
        <f>P142+P164</f>
        <v>0</v>
      </c>
      <c r="Q141" s="214"/>
      <c r="R141" s="215">
        <f>R142+R164</f>
        <v>0</v>
      </c>
      <c r="S141" s="214"/>
      <c r="T141" s="216">
        <f>T142+T164</f>
        <v>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217" t="s">
        <v>85</v>
      </c>
      <c r="AT141" s="218" t="s">
        <v>75</v>
      </c>
      <c r="AU141" s="218" t="s">
        <v>76</v>
      </c>
      <c r="AY141" s="217" t="s">
        <v>173</v>
      </c>
      <c r="BK141" s="219">
        <f>BK142+BK164</f>
        <v>0</v>
      </c>
    </row>
    <row r="142" s="11" customFormat="1" ht="22.8" customHeight="1">
      <c r="A142" s="11"/>
      <c r="B142" s="206"/>
      <c r="C142" s="207"/>
      <c r="D142" s="208" t="s">
        <v>75</v>
      </c>
      <c r="E142" s="273" t="s">
        <v>1019</v>
      </c>
      <c r="F142" s="273" t="s">
        <v>1020</v>
      </c>
      <c r="G142" s="207"/>
      <c r="H142" s="207"/>
      <c r="I142" s="210"/>
      <c r="J142" s="274">
        <f>BK142</f>
        <v>0</v>
      </c>
      <c r="K142" s="207"/>
      <c r="L142" s="212"/>
      <c r="M142" s="213"/>
      <c r="N142" s="214"/>
      <c r="O142" s="214"/>
      <c r="P142" s="215">
        <f>SUM(P143:P163)</f>
        <v>0</v>
      </c>
      <c r="Q142" s="214"/>
      <c r="R142" s="215">
        <f>SUM(R143:R163)</f>
        <v>0</v>
      </c>
      <c r="S142" s="214"/>
      <c r="T142" s="216">
        <f>SUM(T143:T163)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17" t="s">
        <v>85</v>
      </c>
      <c r="AT142" s="218" t="s">
        <v>75</v>
      </c>
      <c r="AU142" s="218" t="s">
        <v>83</v>
      </c>
      <c r="AY142" s="217" t="s">
        <v>173</v>
      </c>
      <c r="BK142" s="219">
        <f>SUM(BK143:BK163)</f>
        <v>0</v>
      </c>
    </row>
    <row r="143" s="2" customFormat="1" ht="33" customHeight="1">
      <c r="A143" s="39"/>
      <c r="B143" s="40"/>
      <c r="C143" s="220" t="s">
        <v>198</v>
      </c>
      <c r="D143" s="220" t="s">
        <v>174</v>
      </c>
      <c r="E143" s="221" t="s">
        <v>3398</v>
      </c>
      <c r="F143" s="222" t="s">
        <v>3399</v>
      </c>
      <c r="G143" s="223" t="s">
        <v>470</v>
      </c>
      <c r="H143" s="224">
        <v>7</v>
      </c>
      <c r="I143" s="225"/>
      <c r="J143" s="226">
        <f>ROUND(I143*H143,2)</f>
        <v>0</v>
      </c>
      <c r="K143" s="222" t="s">
        <v>283</v>
      </c>
      <c r="L143" s="45"/>
      <c r="M143" s="227" t="s">
        <v>1</v>
      </c>
      <c r="N143" s="228" t="s">
        <v>41</v>
      </c>
      <c r="O143" s="92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251</v>
      </c>
      <c r="AT143" s="231" t="s">
        <v>174</v>
      </c>
      <c r="AU143" s="231" t="s">
        <v>85</v>
      </c>
      <c r="AY143" s="18" t="s">
        <v>173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83</v>
      </c>
      <c r="BK143" s="232">
        <f>ROUND(I143*H143,2)</f>
        <v>0</v>
      </c>
      <c r="BL143" s="18" t="s">
        <v>251</v>
      </c>
      <c r="BM143" s="231" t="s">
        <v>224</v>
      </c>
    </row>
    <row r="144" s="12" customFormat="1">
      <c r="A144" s="12"/>
      <c r="B144" s="238"/>
      <c r="C144" s="239"/>
      <c r="D144" s="233" t="s">
        <v>182</v>
      </c>
      <c r="E144" s="240" t="s">
        <v>1</v>
      </c>
      <c r="F144" s="241" t="s">
        <v>3400</v>
      </c>
      <c r="G144" s="239"/>
      <c r="H144" s="242">
        <v>7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48" t="s">
        <v>182</v>
      </c>
      <c r="AU144" s="248" t="s">
        <v>85</v>
      </c>
      <c r="AV144" s="12" t="s">
        <v>85</v>
      </c>
      <c r="AW144" s="12" t="s">
        <v>32</v>
      </c>
      <c r="AX144" s="12" t="s">
        <v>76</v>
      </c>
      <c r="AY144" s="248" t="s">
        <v>173</v>
      </c>
    </row>
    <row r="145" s="13" customFormat="1">
      <c r="A145" s="13"/>
      <c r="B145" s="249"/>
      <c r="C145" s="250"/>
      <c r="D145" s="233" t="s">
        <v>182</v>
      </c>
      <c r="E145" s="251" t="s">
        <v>1</v>
      </c>
      <c r="F145" s="252" t="s">
        <v>184</v>
      </c>
      <c r="G145" s="250"/>
      <c r="H145" s="253">
        <v>7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9" t="s">
        <v>182</v>
      </c>
      <c r="AU145" s="259" t="s">
        <v>85</v>
      </c>
      <c r="AV145" s="13" t="s">
        <v>178</v>
      </c>
      <c r="AW145" s="13" t="s">
        <v>32</v>
      </c>
      <c r="AX145" s="13" t="s">
        <v>83</v>
      </c>
      <c r="AY145" s="259" t="s">
        <v>173</v>
      </c>
    </row>
    <row r="146" s="2" customFormat="1" ht="21.75" customHeight="1">
      <c r="A146" s="39"/>
      <c r="B146" s="40"/>
      <c r="C146" s="275" t="s">
        <v>203</v>
      </c>
      <c r="D146" s="275" t="s">
        <v>335</v>
      </c>
      <c r="E146" s="276" t="s">
        <v>3401</v>
      </c>
      <c r="F146" s="277" t="s">
        <v>3402</v>
      </c>
      <c r="G146" s="278" t="s">
        <v>470</v>
      </c>
      <c r="H146" s="279">
        <v>4</v>
      </c>
      <c r="I146" s="280"/>
      <c r="J146" s="281">
        <f>ROUND(I146*H146,2)</f>
        <v>0</v>
      </c>
      <c r="K146" s="277" t="s">
        <v>283</v>
      </c>
      <c r="L146" s="282"/>
      <c r="M146" s="283" t="s">
        <v>1</v>
      </c>
      <c r="N146" s="284" t="s">
        <v>41</v>
      </c>
      <c r="O146" s="92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358</v>
      </c>
      <c r="AT146" s="231" t="s">
        <v>335</v>
      </c>
      <c r="AU146" s="231" t="s">
        <v>85</v>
      </c>
      <c r="AY146" s="18" t="s">
        <v>173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83</v>
      </c>
      <c r="BK146" s="232">
        <f>ROUND(I146*H146,2)</f>
        <v>0</v>
      </c>
      <c r="BL146" s="18" t="s">
        <v>251</v>
      </c>
      <c r="BM146" s="231" t="s">
        <v>233</v>
      </c>
    </row>
    <row r="147" s="2" customFormat="1" ht="21.75" customHeight="1">
      <c r="A147" s="39"/>
      <c r="B147" s="40"/>
      <c r="C147" s="275" t="s">
        <v>208</v>
      </c>
      <c r="D147" s="275" t="s">
        <v>335</v>
      </c>
      <c r="E147" s="276" t="s">
        <v>3403</v>
      </c>
      <c r="F147" s="277" t="s">
        <v>3404</v>
      </c>
      <c r="G147" s="278" t="s">
        <v>470</v>
      </c>
      <c r="H147" s="279">
        <v>3</v>
      </c>
      <c r="I147" s="280"/>
      <c r="J147" s="281">
        <f>ROUND(I147*H147,2)</f>
        <v>0</v>
      </c>
      <c r="K147" s="277" t="s">
        <v>283</v>
      </c>
      <c r="L147" s="282"/>
      <c r="M147" s="283" t="s">
        <v>1</v>
      </c>
      <c r="N147" s="284" t="s">
        <v>41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358</v>
      </c>
      <c r="AT147" s="231" t="s">
        <v>335</v>
      </c>
      <c r="AU147" s="231" t="s">
        <v>85</v>
      </c>
      <c r="AY147" s="18" t="s">
        <v>173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83</v>
      </c>
      <c r="BK147" s="232">
        <f>ROUND(I147*H147,2)</f>
        <v>0</v>
      </c>
      <c r="BL147" s="18" t="s">
        <v>251</v>
      </c>
      <c r="BM147" s="231" t="s">
        <v>242</v>
      </c>
    </row>
    <row r="148" s="2" customFormat="1" ht="33" customHeight="1">
      <c r="A148" s="39"/>
      <c r="B148" s="40"/>
      <c r="C148" s="220" t="s">
        <v>213</v>
      </c>
      <c r="D148" s="220" t="s">
        <v>174</v>
      </c>
      <c r="E148" s="221" t="s">
        <v>3405</v>
      </c>
      <c r="F148" s="222" t="s">
        <v>3406</v>
      </c>
      <c r="G148" s="223" t="s">
        <v>353</v>
      </c>
      <c r="H148" s="224">
        <v>7</v>
      </c>
      <c r="I148" s="225"/>
      <c r="J148" s="226">
        <f>ROUND(I148*H148,2)</f>
        <v>0</v>
      </c>
      <c r="K148" s="222" t="s">
        <v>283</v>
      </c>
      <c r="L148" s="45"/>
      <c r="M148" s="227" t="s">
        <v>1</v>
      </c>
      <c r="N148" s="228" t="s">
        <v>41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251</v>
      </c>
      <c r="AT148" s="231" t="s">
        <v>174</v>
      </c>
      <c r="AU148" s="231" t="s">
        <v>85</v>
      </c>
      <c r="AY148" s="18" t="s">
        <v>173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83</v>
      </c>
      <c r="BK148" s="232">
        <f>ROUND(I148*H148,2)</f>
        <v>0</v>
      </c>
      <c r="BL148" s="18" t="s">
        <v>251</v>
      </c>
      <c r="BM148" s="231" t="s">
        <v>251</v>
      </c>
    </row>
    <row r="149" s="12" customFormat="1">
      <c r="A149" s="12"/>
      <c r="B149" s="238"/>
      <c r="C149" s="239"/>
      <c r="D149" s="233" t="s">
        <v>182</v>
      </c>
      <c r="E149" s="240" t="s">
        <v>1</v>
      </c>
      <c r="F149" s="241" t="s">
        <v>3407</v>
      </c>
      <c r="G149" s="239"/>
      <c r="H149" s="242">
        <v>7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48" t="s">
        <v>182</v>
      </c>
      <c r="AU149" s="248" t="s">
        <v>85</v>
      </c>
      <c r="AV149" s="12" t="s">
        <v>85</v>
      </c>
      <c r="AW149" s="12" t="s">
        <v>32</v>
      </c>
      <c r="AX149" s="12" t="s">
        <v>76</v>
      </c>
      <c r="AY149" s="248" t="s">
        <v>173</v>
      </c>
    </row>
    <row r="150" s="13" customFormat="1">
      <c r="A150" s="13"/>
      <c r="B150" s="249"/>
      <c r="C150" s="250"/>
      <c r="D150" s="233" t="s">
        <v>182</v>
      </c>
      <c r="E150" s="251" t="s">
        <v>1</v>
      </c>
      <c r="F150" s="252" t="s">
        <v>184</v>
      </c>
      <c r="G150" s="250"/>
      <c r="H150" s="253">
        <v>7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9" t="s">
        <v>182</v>
      </c>
      <c r="AU150" s="259" t="s">
        <v>85</v>
      </c>
      <c r="AV150" s="13" t="s">
        <v>178</v>
      </c>
      <c r="AW150" s="13" t="s">
        <v>32</v>
      </c>
      <c r="AX150" s="13" t="s">
        <v>83</v>
      </c>
      <c r="AY150" s="259" t="s">
        <v>173</v>
      </c>
    </row>
    <row r="151" s="2" customFormat="1" ht="21.75" customHeight="1">
      <c r="A151" s="39"/>
      <c r="B151" s="40"/>
      <c r="C151" s="275" t="s">
        <v>218</v>
      </c>
      <c r="D151" s="275" t="s">
        <v>335</v>
      </c>
      <c r="E151" s="276" t="s">
        <v>1100</v>
      </c>
      <c r="F151" s="277" t="s">
        <v>1101</v>
      </c>
      <c r="G151" s="278" t="s">
        <v>314</v>
      </c>
      <c r="H151" s="279">
        <v>0.050999999999999997</v>
      </c>
      <c r="I151" s="280"/>
      <c r="J151" s="281">
        <f>ROUND(I151*H151,2)</f>
        <v>0</v>
      </c>
      <c r="K151" s="277" t="s">
        <v>283</v>
      </c>
      <c r="L151" s="282"/>
      <c r="M151" s="283" t="s">
        <v>1</v>
      </c>
      <c r="N151" s="284" t="s">
        <v>41</v>
      </c>
      <c r="O151" s="92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358</v>
      </c>
      <c r="AT151" s="231" t="s">
        <v>335</v>
      </c>
      <c r="AU151" s="231" t="s">
        <v>85</v>
      </c>
      <c r="AY151" s="18" t="s">
        <v>173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83</v>
      </c>
      <c r="BK151" s="232">
        <f>ROUND(I151*H151,2)</f>
        <v>0</v>
      </c>
      <c r="BL151" s="18" t="s">
        <v>251</v>
      </c>
      <c r="BM151" s="231" t="s">
        <v>327</v>
      </c>
    </row>
    <row r="152" s="12" customFormat="1">
      <c r="A152" s="12"/>
      <c r="B152" s="238"/>
      <c r="C152" s="239"/>
      <c r="D152" s="233" t="s">
        <v>182</v>
      </c>
      <c r="E152" s="240" t="s">
        <v>1</v>
      </c>
      <c r="F152" s="241" t="s">
        <v>3408</v>
      </c>
      <c r="G152" s="239"/>
      <c r="H152" s="242">
        <v>0.050999999999999997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48" t="s">
        <v>182</v>
      </c>
      <c r="AU152" s="248" t="s">
        <v>85</v>
      </c>
      <c r="AV152" s="12" t="s">
        <v>85</v>
      </c>
      <c r="AW152" s="12" t="s">
        <v>32</v>
      </c>
      <c r="AX152" s="12" t="s">
        <v>76</v>
      </c>
      <c r="AY152" s="248" t="s">
        <v>173</v>
      </c>
    </row>
    <row r="153" s="13" customFormat="1">
      <c r="A153" s="13"/>
      <c r="B153" s="249"/>
      <c r="C153" s="250"/>
      <c r="D153" s="233" t="s">
        <v>182</v>
      </c>
      <c r="E153" s="251" t="s">
        <v>1</v>
      </c>
      <c r="F153" s="252" t="s">
        <v>184</v>
      </c>
      <c r="G153" s="250"/>
      <c r="H153" s="253">
        <v>0.050999999999999997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9" t="s">
        <v>182</v>
      </c>
      <c r="AU153" s="259" t="s">
        <v>85</v>
      </c>
      <c r="AV153" s="13" t="s">
        <v>178</v>
      </c>
      <c r="AW153" s="13" t="s">
        <v>32</v>
      </c>
      <c r="AX153" s="13" t="s">
        <v>83</v>
      </c>
      <c r="AY153" s="259" t="s">
        <v>173</v>
      </c>
    </row>
    <row r="154" s="2" customFormat="1" ht="24.15" customHeight="1">
      <c r="A154" s="39"/>
      <c r="B154" s="40"/>
      <c r="C154" s="220" t="s">
        <v>224</v>
      </c>
      <c r="D154" s="220" t="s">
        <v>174</v>
      </c>
      <c r="E154" s="221" t="s">
        <v>3409</v>
      </c>
      <c r="F154" s="222" t="s">
        <v>3410</v>
      </c>
      <c r="G154" s="223" t="s">
        <v>304</v>
      </c>
      <c r="H154" s="224">
        <v>1.8500000000000001</v>
      </c>
      <c r="I154" s="225"/>
      <c r="J154" s="226">
        <f>ROUND(I154*H154,2)</f>
        <v>0</v>
      </c>
      <c r="K154" s="222" t="s">
        <v>283</v>
      </c>
      <c r="L154" s="45"/>
      <c r="M154" s="227" t="s">
        <v>1</v>
      </c>
      <c r="N154" s="228" t="s">
        <v>41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251</v>
      </c>
      <c r="AT154" s="231" t="s">
        <v>174</v>
      </c>
      <c r="AU154" s="231" t="s">
        <v>85</v>
      </c>
      <c r="AY154" s="18" t="s">
        <v>173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83</v>
      </c>
      <c r="BK154" s="232">
        <f>ROUND(I154*H154,2)</f>
        <v>0</v>
      </c>
      <c r="BL154" s="18" t="s">
        <v>251</v>
      </c>
      <c r="BM154" s="231" t="s">
        <v>331</v>
      </c>
    </row>
    <row r="155" s="12" customFormat="1">
      <c r="A155" s="12"/>
      <c r="B155" s="238"/>
      <c r="C155" s="239"/>
      <c r="D155" s="233" t="s">
        <v>182</v>
      </c>
      <c r="E155" s="240" t="s">
        <v>1</v>
      </c>
      <c r="F155" s="241" t="s">
        <v>3411</v>
      </c>
      <c r="G155" s="239"/>
      <c r="H155" s="242">
        <v>1.8500000000000001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48" t="s">
        <v>182</v>
      </c>
      <c r="AU155" s="248" t="s">
        <v>85</v>
      </c>
      <c r="AV155" s="12" t="s">
        <v>85</v>
      </c>
      <c r="AW155" s="12" t="s">
        <v>32</v>
      </c>
      <c r="AX155" s="12" t="s">
        <v>76</v>
      </c>
      <c r="AY155" s="248" t="s">
        <v>173</v>
      </c>
    </row>
    <row r="156" s="13" customFormat="1">
      <c r="A156" s="13"/>
      <c r="B156" s="249"/>
      <c r="C156" s="250"/>
      <c r="D156" s="233" t="s">
        <v>182</v>
      </c>
      <c r="E156" s="251" t="s">
        <v>1</v>
      </c>
      <c r="F156" s="252" t="s">
        <v>184</v>
      </c>
      <c r="G156" s="250"/>
      <c r="H156" s="253">
        <v>1.8500000000000001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9" t="s">
        <v>182</v>
      </c>
      <c r="AU156" s="259" t="s">
        <v>85</v>
      </c>
      <c r="AV156" s="13" t="s">
        <v>178</v>
      </c>
      <c r="AW156" s="13" t="s">
        <v>32</v>
      </c>
      <c r="AX156" s="13" t="s">
        <v>83</v>
      </c>
      <c r="AY156" s="259" t="s">
        <v>173</v>
      </c>
    </row>
    <row r="157" s="2" customFormat="1" ht="16.5" customHeight="1">
      <c r="A157" s="39"/>
      <c r="B157" s="40"/>
      <c r="C157" s="275" t="s">
        <v>228</v>
      </c>
      <c r="D157" s="275" t="s">
        <v>335</v>
      </c>
      <c r="E157" s="276" t="s">
        <v>3412</v>
      </c>
      <c r="F157" s="277" t="s">
        <v>3413</v>
      </c>
      <c r="G157" s="278" t="s">
        <v>304</v>
      </c>
      <c r="H157" s="279">
        <v>0.64800000000000002</v>
      </c>
      <c r="I157" s="280"/>
      <c r="J157" s="281">
        <f>ROUND(I157*H157,2)</f>
        <v>0</v>
      </c>
      <c r="K157" s="277" t="s">
        <v>283</v>
      </c>
      <c r="L157" s="282"/>
      <c r="M157" s="283" t="s">
        <v>1</v>
      </c>
      <c r="N157" s="284" t="s">
        <v>41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358</v>
      </c>
      <c r="AT157" s="231" t="s">
        <v>335</v>
      </c>
      <c r="AU157" s="231" t="s">
        <v>85</v>
      </c>
      <c r="AY157" s="18" t="s">
        <v>173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83</v>
      </c>
      <c r="BK157" s="232">
        <f>ROUND(I157*H157,2)</f>
        <v>0</v>
      </c>
      <c r="BL157" s="18" t="s">
        <v>251</v>
      </c>
      <c r="BM157" s="231" t="s">
        <v>334</v>
      </c>
    </row>
    <row r="158" s="12" customFormat="1">
      <c r="A158" s="12"/>
      <c r="B158" s="238"/>
      <c r="C158" s="239"/>
      <c r="D158" s="233" t="s">
        <v>182</v>
      </c>
      <c r="E158" s="240" t="s">
        <v>1</v>
      </c>
      <c r="F158" s="241" t="s">
        <v>3414</v>
      </c>
      <c r="G158" s="239"/>
      <c r="H158" s="242">
        <v>0.64800000000000002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48" t="s">
        <v>182</v>
      </c>
      <c r="AU158" s="248" t="s">
        <v>85</v>
      </c>
      <c r="AV158" s="12" t="s">
        <v>85</v>
      </c>
      <c r="AW158" s="12" t="s">
        <v>32</v>
      </c>
      <c r="AX158" s="12" t="s">
        <v>76</v>
      </c>
      <c r="AY158" s="248" t="s">
        <v>173</v>
      </c>
    </row>
    <row r="159" s="13" customFormat="1">
      <c r="A159" s="13"/>
      <c r="B159" s="249"/>
      <c r="C159" s="250"/>
      <c r="D159" s="233" t="s">
        <v>182</v>
      </c>
      <c r="E159" s="251" t="s">
        <v>1</v>
      </c>
      <c r="F159" s="252" t="s">
        <v>184</v>
      </c>
      <c r="G159" s="250"/>
      <c r="H159" s="253">
        <v>0.64800000000000002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9" t="s">
        <v>182</v>
      </c>
      <c r="AU159" s="259" t="s">
        <v>85</v>
      </c>
      <c r="AV159" s="13" t="s">
        <v>178</v>
      </c>
      <c r="AW159" s="13" t="s">
        <v>32</v>
      </c>
      <c r="AX159" s="13" t="s">
        <v>83</v>
      </c>
      <c r="AY159" s="259" t="s">
        <v>173</v>
      </c>
    </row>
    <row r="160" s="2" customFormat="1" ht="16.5" customHeight="1">
      <c r="A160" s="39"/>
      <c r="B160" s="40"/>
      <c r="C160" s="220" t="s">
        <v>233</v>
      </c>
      <c r="D160" s="220" t="s">
        <v>174</v>
      </c>
      <c r="E160" s="221" t="s">
        <v>3415</v>
      </c>
      <c r="F160" s="222" t="s">
        <v>3416</v>
      </c>
      <c r="G160" s="223" t="s">
        <v>304</v>
      </c>
      <c r="H160" s="224">
        <v>4</v>
      </c>
      <c r="I160" s="225"/>
      <c r="J160" s="226">
        <f>ROUND(I160*H160,2)</f>
        <v>0</v>
      </c>
      <c r="K160" s="222" t="s">
        <v>283</v>
      </c>
      <c r="L160" s="45"/>
      <c r="M160" s="227" t="s">
        <v>1</v>
      </c>
      <c r="N160" s="228" t="s">
        <v>41</v>
      </c>
      <c r="O160" s="92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251</v>
      </c>
      <c r="AT160" s="231" t="s">
        <v>174</v>
      </c>
      <c r="AU160" s="231" t="s">
        <v>85</v>
      </c>
      <c r="AY160" s="18" t="s">
        <v>173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83</v>
      </c>
      <c r="BK160" s="232">
        <f>ROUND(I160*H160,2)</f>
        <v>0</v>
      </c>
      <c r="BL160" s="18" t="s">
        <v>251</v>
      </c>
      <c r="BM160" s="231" t="s">
        <v>338</v>
      </c>
    </row>
    <row r="161" s="2" customFormat="1" ht="37.8" customHeight="1">
      <c r="A161" s="39"/>
      <c r="B161" s="40"/>
      <c r="C161" s="275" t="s">
        <v>237</v>
      </c>
      <c r="D161" s="275" t="s">
        <v>335</v>
      </c>
      <c r="E161" s="276" t="s">
        <v>3417</v>
      </c>
      <c r="F161" s="277" t="s">
        <v>3418</v>
      </c>
      <c r="G161" s="278" t="s">
        <v>470</v>
      </c>
      <c r="H161" s="279">
        <v>3</v>
      </c>
      <c r="I161" s="280"/>
      <c r="J161" s="281">
        <f>ROUND(I161*H161,2)</f>
        <v>0</v>
      </c>
      <c r="K161" s="277" t="s">
        <v>1</v>
      </c>
      <c r="L161" s="282"/>
      <c r="M161" s="283" t="s">
        <v>1</v>
      </c>
      <c r="N161" s="284" t="s">
        <v>41</v>
      </c>
      <c r="O161" s="92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1" t="s">
        <v>358</v>
      </c>
      <c r="AT161" s="231" t="s">
        <v>335</v>
      </c>
      <c r="AU161" s="231" t="s">
        <v>85</v>
      </c>
      <c r="AY161" s="18" t="s">
        <v>173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83</v>
      </c>
      <c r="BK161" s="232">
        <f>ROUND(I161*H161,2)</f>
        <v>0</v>
      </c>
      <c r="BL161" s="18" t="s">
        <v>251</v>
      </c>
      <c r="BM161" s="231" t="s">
        <v>341</v>
      </c>
    </row>
    <row r="162" s="2" customFormat="1" ht="44.25" customHeight="1">
      <c r="A162" s="39"/>
      <c r="B162" s="40"/>
      <c r="C162" s="275" t="s">
        <v>242</v>
      </c>
      <c r="D162" s="275" t="s">
        <v>335</v>
      </c>
      <c r="E162" s="276" t="s">
        <v>3419</v>
      </c>
      <c r="F162" s="277" t="s">
        <v>3420</v>
      </c>
      <c r="G162" s="278" t="s">
        <v>470</v>
      </c>
      <c r="H162" s="279">
        <v>1</v>
      </c>
      <c r="I162" s="280"/>
      <c r="J162" s="281">
        <f>ROUND(I162*H162,2)</f>
        <v>0</v>
      </c>
      <c r="K162" s="277" t="s">
        <v>1</v>
      </c>
      <c r="L162" s="282"/>
      <c r="M162" s="283" t="s">
        <v>1</v>
      </c>
      <c r="N162" s="284" t="s">
        <v>41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358</v>
      </c>
      <c r="AT162" s="231" t="s">
        <v>335</v>
      </c>
      <c r="AU162" s="231" t="s">
        <v>85</v>
      </c>
      <c r="AY162" s="18" t="s">
        <v>173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83</v>
      </c>
      <c r="BK162" s="232">
        <f>ROUND(I162*H162,2)</f>
        <v>0</v>
      </c>
      <c r="BL162" s="18" t="s">
        <v>251</v>
      </c>
      <c r="BM162" s="231" t="s">
        <v>344</v>
      </c>
    </row>
    <row r="163" s="2" customFormat="1" ht="44.25" customHeight="1">
      <c r="A163" s="39"/>
      <c r="B163" s="40"/>
      <c r="C163" s="220" t="s">
        <v>8</v>
      </c>
      <c r="D163" s="220" t="s">
        <v>174</v>
      </c>
      <c r="E163" s="221" t="s">
        <v>3421</v>
      </c>
      <c r="F163" s="222" t="s">
        <v>3422</v>
      </c>
      <c r="G163" s="223" t="s">
        <v>221</v>
      </c>
      <c r="H163" s="224">
        <v>0.075999999999999998</v>
      </c>
      <c r="I163" s="225"/>
      <c r="J163" s="226">
        <f>ROUND(I163*H163,2)</f>
        <v>0</v>
      </c>
      <c r="K163" s="222" t="s">
        <v>283</v>
      </c>
      <c r="L163" s="45"/>
      <c r="M163" s="227" t="s">
        <v>1</v>
      </c>
      <c r="N163" s="228" t="s">
        <v>41</v>
      </c>
      <c r="O163" s="92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251</v>
      </c>
      <c r="AT163" s="231" t="s">
        <v>174</v>
      </c>
      <c r="AU163" s="231" t="s">
        <v>85</v>
      </c>
      <c r="AY163" s="18" t="s">
        <v>173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83</v>
      </c>
      <c r="BK163" s="232">
        <f>ROUND(I163*H163,2)</f>
        <v>0</v>
      </c>
      <c r="BL163" s="18" t="s">
        <v>251</v>
      </c>
      <c r="BM163" s="231" t="s">
        <v>354</v>
      </c>
    </row>
    <row r="164" s="11" customFormat="1" ht="22.8" customHeight="1">
      <c r="A164" s="11"/>
      <c r="B164" s="206"/>
      <c r="C164" s="207"/>
      <c r="D164" s="208" t="s">
        <v>75</v>
      </c>
      <c r="E164" s="273" t="s">
        <v>1854</v>
      </c>
      <c r="F164" s="273" t="s">
        <v>1855</v>
      </c>
      <c r="G164" s="207"/>
      <c r="H164" s="207"/>
      <c r="I164" s="210"/>
      <c r="J164" s="274">
        <f>BK164</f>
        <v>0</v>
      </c>
      <c r="K164" s="207"/>
      <c r="L164" s="212"/>
      <c r="M164" s="213"/>
      <c r="N164" s="214"/>
      <c r="O164" s="214"/>
      <c r="P164" s="215">
        <f>SUM(P165:P171)</f>
        <v>0</v>
      </c>
      <c r="Q164" s="214"/>
      <c r="R164" s="215">
        <f>SUM(R165:R171)</f>
        <v>0</v>
      </c>
      <c r="S164" s="214"/>
      <c r="T164" s="216">
        <f>SUM(T165:T171)</f>
        <v>0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217" t="s">
        <v>85</v>
      </c>
      <c r="AT164" s="218" t="s">
        <v>75</v>
      </c>
      <c r="AU164" s="218" t="s">
        <v>83</v>
      </c>
      <c r="AY164" s="217" t="s">
        <v>173</v>
      </c>
      <c r="BK164" s="219">
        <f>SUM(BK165:BK171)</f>
        <v>0</v>
      </c>
    </row>
    <row r="165" s="2" customFormat="1" ht="24.15" customHeight="1">
      <c r="A165" s="39"/>
      <c r="B165" s="40"/>
      <c r="C165" s="220" t="s">
        <v>251</v>
      </c>
      <c r="D165" s="220" t="s">
        <v>174</v>
      </c>
      <c r="E165" s="221" t="s">
        <v>1868</v>
      </c>
      <c r="F165" s="222" t="s">
        <v>1869</v>
      </c>
      <c r="G165" s="223" t="s">
        <v>304</v>
      </c>
      <c r="H165" s="224">
        <v>3.1040000000000001</v>
      </c>
      <c r="I165" s="225"/>
      <c r="J165" s="226">
        <f>ROUND(I165*H165,2)</f>
        <v>0</v>
      </c>
      <c r="K165" s="222" t="s">
        <v>283</v>
      </c>
      <c r="L165" s="45"/>
      <c r="M165" s="227" t="s">
        <v>1</v>
      </c>
      <c r="N165" s="228" t="s">
        <v>41</v>
      </c>
      <c r="O165" s="92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251</v>
      </c>
      <c r="AT165" s="231" t="s">
        <v>174</v>
      </c>
      <c r="AU165" s="231" t="s">
        <v>85</v>
      </c>
      <c r="AY165" s="18" t="s">
        <v>173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83</v>
      </c>
      <c r="BK165" s="232">
        <f>ROUND(I165*H165,2)</f>
        <v>0</v>
      </c>
      <c r="BL165" s="18" t="s">
        <v>251</v>
      </c>
      <c r="BM165" s="231" t="s">
        <v>358</v>
      </c>
    </row>
    <row r="166" s="15" customFormat="1">
      <c r="A166" s="15"/>
      <c r="B166" s="285"/>
      <c r="C166" s="286"/>
      <c r="D166" s="233" t="s">
        <v>182</v>
      </c>
      <c r="E166" s="287" t="s">
        <v>1</v>
      </c>
      <c r="F166" s="288" t="s">
        <v>3423</v>
      </c>
      <c r="G166" s="286"/>
      <c r="H166" s="287" t="s">
        <v>1</v>
      </c>
      <c r="I166" s="289"/>
      <c r="J166" s="286"/>
      <c r="K166" s="286"/>
      <c r="L166" s="290"/>
      <c r="M166" s="291"/>
      <c r="N166" s="292"/>
      <c r="O166" s="292"/>
      <c r="P166" s="292"/>
      <c r="Q166" s="292"/>
      <c r="R166" s="292"/>
      <c r="S166" s="292"/>
      <c r="T166" s="29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94" t="s">
        <v>182</v>
      </c>
      <c r="AU166" s="294" t="s">
        <v>85</v>
      </c>
      <c r="AV166" s="15" t="s">
        <v>83</v>
      </c>
      <c r="AW166" s="15" t="s">
        <v>32</v>
      </c>
      <c r="AX166" s="15" t="s">
        <v>76</v>
      </c>
      <c r="AY166" s="294" t="s">
        <v>173</v>
      </c>
    </row>
    <row r="167" s="12" customFormat="1">
      <c r="A167" s="12"/>
      <c r="B167" s="238"/>
      <c r="C167" s="239"/>
      <c r="D167" s="233" t="s">
        <v>182</v>
      </c>
      <c r="E167" s="240" t="s">
        <v>1</v>
      </c>
      <c r="F167" s="241" t="s">
        <v>3424</v>
      </c>
      <c r="G167" s="239"/>
      <c r="H167" s="242">
        <v>3.0529999999999999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48" t="s">
        <v>182</v>
      </c>
      <c r="AU167" s="248" t="s">
        <v>85</v>
      </c>
      <c r="AV167" s="12" t="s">
        <v>85</v>
      </c>
      <c r="AW167" s="12" t="s">
        <v>32</v>
      </c>
      <c r="AX167" s="12" t="s">
        <v>76</v>
      </c>
      <c r="AY167" s="248" t="s">
        <v>173</v>
      </c>
    </row>
    <row r="168" s="15" customFormat="1">
      <c r="A168" s="15"/>
      <c r="B168" s="285"/>
      <c r="C168" s="286"/>
      <c r="D168" s="233" t="s">
        <v>182</v>
      </c>
      <c r="E168" s="287" t="s">
        <v>1</v>
      </c>
      <c r="F168" s="288" t="s">
        <v>1192</v>
      </c>
      <c r="G168" s="286"/>
      <c r="H168" s="287" t="s">
        <v>1</v>
      </c>
      <c r="I168" s="289"/>
      <c r="J168" s="286"/>
      <c r="K168" s="286"/>
      <c r="L168" s="290"/>
      <c r="M168" s="291"/>
      <c r="N168" s="292"/>
      <c r="O168" s="292"/>
      <c r="P168" s="292"/>
      <c r="Q168" s="292"/>
      <c r="R168" s="292"/>
      <c r="S168" s="292"/>
      <c r="T168" s="29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94" t="s">
        <v>182</v>
      </c>
      <c r="AU168" s="294" t="s">
        <v>85</v>
      </c>
      <c r="AV168" s="15" t="s">
        <v>83</v>
      </c>
      <c r="AW168" s="15" t="s">
        <v>32</v>
      </c>
      <c r="AX168" s="15" t="s">
        <v>76</v>
      </c>
      <c r="AY168" s="294" t="s">
        <v>173</v>
      </c>
    </row>
    <row r="169" s="12" customFormat="1">
      <c r="A169" s="12"/>
      <c r="B169" s="238"/>
      <c r="C169" s="239"/>
      <c r="D169" s="233" t="s">
        <v>182</v>
      </c>
      <c r="E169" s="240" t="s">
        <v>1</v>
      </c>
      <c r="F169" s="241" t="s">
        <v>3425</v>
      </c>
      <c r="G169" s="239"/>
      <c r="H169" s="242">
        <v>0.050999999999999997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48" t="s">
        <v>182</v>
      </c>
      <c r="AU169" s="248" t="s">
        <v>85</v>
      </c>
      <c r="AV169" s="12" t="s">
        <v>85</v>
      </c>
      <c r="AW169" s="12" t="s">
        <v>32</v>
      </c>
      <c r="AX169" s="12" t="s">
        <v>76</v>
      </c>
      <c r="AY169" s="248" t="s">
        <v>173</v>
      </c>
    </row>
    <row r="170" s="15" customFormat="1">
      <c r="A170" s="15"/>
      <c r="B170" s="285"/>
      <c r="C170" s="286"/>
      <c r="D170" s="233" t="s">
        <v>182</v>
      </c>
      <c r="E170" s="287" t="s">
        <v>1</v>
      </c>
      <c r="F170" s="288" t="s">
        <v>3426</v>
      </c>
      <c r="G170" s="286"/>
      <c r="H170" s="287" t="s">
        <v>1</v>
      </c>
      <c r="I170" s="289"/>
      <c r="J170" s="286"/>
      <c r="K170" s="286"/>
      <c r="L170" s="290"/>
      <c r="M170" s="291"/>
      <c r="N170" s="292"/>
      <c r="O170" s="292"/>
      <c r="P170" s="292"/>
      <c r="Q170" s="292"/>
      <c r="R170" s="292"/>
      <c r="S170" s="292"/>
      <c r="T170" s="29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94" t="s">
        <v>182</v>
      </c>
      <c r="AU170" s="294" t="s">
        <v>85</v>
      </c>
      <c r="AV170" s="15" t="s">
        <v>83</v>
      </c>
      <c r="AW170" s="15" t="s">
        <v>32</v>
      </c>
      <c r="AX170" s="15" t="s">
        <v>76</v>
      </c>
      <c r="AY170" s="294" t="s">
        <v>173</v>
      </c>
    </row>
    <row r="171" s="13" customFormat="1">
      <c r="A171" s="13"/>
      <c r="B171" s="249"/>
      <c r="C171" s="250"/>
      <c r="D171" s="233" t="s">
        <v>182</v>
      </c>
      <c r="E171" s="251" t="s">
        <v>1</v>
      </c>
      <c r="F171" s="252" t="s">
        <v>184</v>
      </c>
      <c r="G171" s="250"/>
      <c r="H171" s="253">
        <v>3.1040000000000001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9" t="s">
        <v>182</v>
      </c>
      <c r="AU171" s="259" t="s">
        <v>85</v>
      </c>
      <c r="AV171" s="13" t="s">
        <v>178</v>
      </c>
      <c r="AW171" s="13" t="s">
        <v>32</v>
      </c>
      <c r="AX171" s="13" t="s">
        <v>83</v>
      </c>
      <c r="AY171" s="259" t="s">
        <v>173</v>
      </c>
    </row>
    <row r="172" s="11" customFormat="1" ht="25.92" customHeight="1">
      <c r="A172" s="11"/>
      <c r="B172" s="206"/>
      <c r="C172" s="207"/>
      <c r="D172" s="208" t="s">
        <v>75</v>
      </c>
      <c r="E172" s="209" t="s">
        <v>171</v>
      </c>
      <c r="F172" s="209" t="s">
        <v>172</v>
      </c>
      <c r="G172" s="207"/>
      <c r="H172" s="207"/>
      <c r="I172" s="210"/>
      <c r="J172" s="211">
        <f>BK172</f>
        <v>0</v>
      </c>
      <c r="K172" s="207"/>
      <c r="L172" s="212"/>
      <c r="M172" s="213"/>
      <c r="N172" s="214"/>
      <c r="O172" s="214"/>
      <c r="P172" s="215">
        <f>SUM(P173:P178)</f>
        <v>0</v>
      </c>
      <c r="Q172" s="214"/>
      <c r="R172" s="215">
        <f>SUM(R173:R178)</f>
        <v>0</v>
      </c>
      <c r="S172" s="214"/>
      <c r="T172" s="216">
        <f>SUM(T173:T178)</f>
        <v>0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217" t="s">
        <v>83</v>
      </c>
      <c r="AT172" s="218" t="s">
        <v>75</v>
      </c>
      <c r="AU172" s="218" t="s">
        <v>76</v>
      </c>
      <c r="AY172" s="217" t="s">
        <v>173</v>
      </c>
      <c r="BK172" s="219">
        <f>SUM(BK173:BK178)</f>
        <v>0</v>
      </c>
    </row>
    <row r="173" s="2" customFormat="1" ht="49.05" customHeight="1">
      <c r="A173" s="39"/>
      <c r="B173" s="40"/>
      <c r="C173" s="220" t="s">
        <v>256</v>
      </c>
      <c r="D173" s="220" t="s">
        <v>174</v>
      </c>
      <c r="E173" s="221" t="s">
        <v>185</v>
      </c>
      <c r="F173" s="222" t="s">
        <v>186</v>
      </c>
      <c r="G173" s="223" t="s">
        <v>177</v>
      </c>
      <c r="H173" s="224">
        <v>0.01</v>
      </c>
      <c r="I173" s="225"/>
      <c r="J173" s="226">
        <f>ROUND(I173*H173,2)</f>
        <v>0</v>
      </c>
      <c r="K173" s="222" t="s">
        <v>1</v>
      </c>
      <c r="L173" s="45"/>
      <c r="M173" s="227" t="s">
        <v>1</v>
      </c>
      <c r="N173" s="228" t="s">
        <v>41</v>
      </c>
      <c r="O173" s="92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1" t="s">
        <v>178</v>
      </c>
      <c r="AT173" s="231" t="s">
        <v>174</v>
      </c>
      <c r="AU173" s="231" t="s">
        <v>83</v>
      </c>
      <c r="AY173" s="18" t="s">
        <v>173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8" t="s">
        <v>83</v>
      </c>
      <c r="BK173" s="232">
        <f>ROUND(I173*H173,2)</f>
        <v>0</v>
      </c>
      <c r="BL173" s="18" t="s">
        <v>178</v>
      </c>
      <c r="BM173" s="231" t="s">
        <v>362</v>
      </c>
    </row>
    <row r="174" s="2" customFormat="1">
      <c r="A174" s="39"/>
      <c r="B174" s="40"/>
      <c r="C174" s="41"/>
      <c r="D174" s="233" t="s">
        <v>180</v>
      </c>
      <c r="E174" s="41"/>
      <c r="F174" s="234" t="s">
        <v>181</v>
      </c>
      <c r="G174" s="41"/>
      <c r="H174" s="41"/>
      <c r="I174" s="235"/>
      <c r="J174" s="41"/>
      <c r="K174" s="41"/>
      <c r="L174" s="45"/>
      <c r="M174" s="236"/>
      <c r="N174" s="237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180</v>
      </c>
      <c r="AU174" s="18" t="s">
        <v>83</v>
      </c>
    </row>
    <row r="175" s="2" customFormat="1" ht="44.25" customHeight="1">
      <c r="A175" s="39"/>
      <c r="B175" s="40"/>
      <c r="C175" s="220" t="s">
        <v>327</v>
      </c>
      <c r="D175" s="220" t="s">
        <v>174</v>
      </c>
      <c r="E175" s="221" t="s">
        <v>190</v>
      </c>
      <c r="F175" s="222" t="s">
        <v>191</v>
      </c>
      <c r="G175" s="223" t="s">
        <v>177</v>
      </c>
      <c r="H175" s="224">
        <v>0.01</v>
      </c>
      <c r="I175" s="225"/>
      <c r="J175" s="226">
        <f>ROUND(I175*H175,2)</f>
        <v>0</v>
      </c>
      <c r="K175" s="222" t="s">
        <v>1</v>
      </c>
      <c r="L175" s="45"/>
      <c r="M175" s="227" t="s">
        <v>1</v>
      </c>
      <c r="N175" s="228" t="s">
        <v>41</v>
      </c>
      <c r="O175" s="92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178</v>
      </c>
      <c r="AT175" s="231" t="s">
        <v>174</v>
      </c>
      <c r="AU175" s="231" t="s">
        <v>83</v>
      </c>
      <c r="AY175" s="18" t="s">
        <v>173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83</v>
      </c>
      <c r="BK175" s="232">
        <f>ROUND(I175*H175,2)</f>
        <v>0</v>
      </c>
      <c r="BL175" s="18" t="s">
        <v>178</v>
      </c>
      <c r="BM175" s="231" t="s">
        <v>368</v>
      </c>
    </row>
    <row r="176" s="2" customFormat="1">
      <c r="A176" s="39"/>
      <c r="B176" s="40"/>
      <c r="C176" s="41"/>
      <c r="D176" s="233" t="s">
        <v>180</v>
      </c>
      <c r="E176" s="41"/>
      <c r="F176" s="234" t="s">
        <v>181</v>
      </c>
      <c r="G176" s="41"/>
      <c r="H176" s="41"/>
      <c r="I176" s="235"/>
      <c r="J176" s="41"/>
      <c r="K176" s="41"/>
      <c r="L176" s="45"/>
      <c r="M176" s="236"/>
      <c r="N176" s="237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180</v>
      </c>
      <c r="AU176" s="18" t="s">
        <v>83</v>
      </c>
    </row>
    <row r="177" s="2" customFormat="1" ht="44.25" customHeight="1">
      <c r="A177" s="39"/>
      <c r="B177" s="40"/>
      <c r="C177" s="220" t="s">
        <v>369</v>
      </c>
      <c r="D177" s="220" t="s">
        <v>174</v>
      </c>
      <c r="E177" s="221" t="s">
        <v>199</v>
      </c>
      <c r="F177" s="222" t="s">
        <v>200</v>
      </c>
      <c r="G177" s="223" t="s">
        <v>177</v>
      </c>
      <c r="H177" s="224">
        <v>0.0050000000000000001</v>
      </c>
      <c r="I177" s="225"/>
      <c r="J177" s="226">
        <f>ROUND(I177*H177,2)</f>
        <v>0</v>
      </c>
      <c r="K177" s="222" t="s">
        <v>1</v>
      </c>
      <c r="L177" s="45"/>
      <c r="M177" s="227" t="s">
        <v>1</v>
      </c>
      <c r="N177" s="228" t="s">
        <v>41</v>
      </c>
      <c r="O177" s="92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178</v>
      </c>
      <c r="AT177" s="231" t="s">
        <v>174</v>
      </c>
      <c r="AU177" s="231" t="s">
        <v>83</v>
      </c>
      <c r="AY177" s="18" t="s">
        <v>173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83</v>
      </c>
      <c r="BK177" s="232">
        <f>ROUND(I177*H177,2)</f>
        <v>0</v>
      </c>
      <c r="BL177" s="18" t="s">
        <v>178</v>
      </c>
      <c r="BM177" s="231" t="s">
        <v>370</v>
      </c>
    </row>
    <row r="178" s="2" customFormat="1">
      <c r="A178" s="39"/>
      <c r="B178" s="40"/>
      <c r="C178" s="41"/>
      <c r="D178" s="233" t="s">
        <v>180</v>
      </c>
      <c r="E178" s="41"/>
      <c r="F178" s="234" t="s">
        <v>181</v>
      </c>
      <c r="G178" s="41"/>
      <c r="H178" s="41"/>
      <c r="I178" s="235"/>
      <c r="J178" s="41"/>
      <c r="K178" s="41"/>
      <c r="L178" s="45"/>
      <c r="M178" s="295"/>
      <c r="N178" s="296"/>
      <c r="O178" s="265"/>
      <c r="P178" s="265"/>
      <c r="Q178" s="265"/>
      <c r="R178" s="265"/>
      <c r="S178" s="265"/>
      <c r="T178" s="297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180</v>
      </c>
      <c r="AU178" s="18" t="s">
        <v>83</v>
      </c>
    </row>
    <row r="179" s="2" customFormat="1" ht="6.96" customHeight="1">
      <c r="A179" s="39"/>
      <c r="B179" s="67"/>
      <c r="C179" s="68"/>
      <c r="D179" s="68"/>
      <c r="E179" s="68"/>
      <c r="F179" s="68"/>
      <c r="G179" s="68"/>
      <c r="H179" s="68"/>
      <c r="I179" s="68"/>
      <c r="J179" s="68"/>
      <c r="K179" s="68"/>
      <c r="L179" s="45"/>
      <c r="M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</row>
  </sheetData>
  <sheetProtection sheet="1" autoFilter="0" formatColumns="0" formatRows="0" objects="1" scenarios="1" spinCount="100000" saltValue="pKRAbwXdj5l+KEinPAIXP3aTj3ZGtEciSj2tRreeMaSgzhZ026OqkkMoEUSPaMWdfQSPbpYRI9tTBd23U/lv6g==" hashValue="sR3QGtAckG/V5D2CbDIIn/jCVriC5KaYd8AoLFZVJqedror+O8JoAdnnhUPOAGdhfnkYfumuOEvXuSYgIneOwg==" algorithmName="SHA-512" password="CC35"/>
  <autoFilter ref="C126:K17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146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Rekonstrukce VB ŽST Senice na Hané</v>
      </c>
      <c r="F7" s="151"/>
      <c r="G7" s="151"/>
      <c r="H7" s="151"/>
      <c r="L7" s="21"/>
    </row>
    <row r="8" s="1" customFormat="1" ht="12" customHeight="1">
      <c r="B8" s="21"/>
      <c r="D8" s="151" t="s">
        <v>147</v>
      </c>
      <c r="L8" s="21"/>
    </row>
    <row r="9" s="2" customFormat="1" ht="16.5" customHeight="1">
      <c r="A9" s="39"/>
      <c r="B9" s="45"/>
      <c r="C9" s="39"/>
      <c r="D9" s="39"/>
      <c r="E9" s="152" t="s">
        <v>374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149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3427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16. 5. 2023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95.25" customHeight="1">
      <c r="A29" s="155"/>
      <c r="B29" s="156"/>
      <c r="C29" s="155"/>
      <c r="D29" s="155"/>
      <c r="E29" s="157" t="s">
        <v>3428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ROUND(J128,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ROUND((SUM(BE128:BE159)),  2)</f>
        <v>0</v>
      </c>
      <c r="G35" s="39"/>
      <c r="H35" s="39"/>
      <c r="I35" s="165">
        <v>0.20999999999999999</v>
      </c>
      <c r="J35" s="164">
        <f>ROUND(((SUM(BE128:BE159))*I35),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ROUND((SUM(BF128:BF159)),  2)</f>
        <v>0</v>
      </c>
      <c r="G36" s="39"/>
      <c r="H36" s="39"/>
      <c r="I36" s="165">
        <v>0.14999999999999999</v>
      </c>
      <c r="J36" s="164">
        <f>ROUND(((SUM(BF128:BF159))*I36),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ROUND((SUM(BG128:BG159)),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ROUND((SUM(BH128:BH159)),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ROUND((SUM(BI128:BI159)),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Rekonstrukce VB ŽST Senice na Hané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147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374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149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86-79-03 - D.2.2.6 - Itinerář budovy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16. 5. 2023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 státní organizace</v>
      </c>
      <c r="G93" s="41"/>
      <c r="H93" s="41"/>
      <c r="I93" s="33" t="s">
        <v>30</v>
      </c>
      <c r="J93" s="37" t="str">
        <f>E23</f>
        <v>SAGASTA s. r. 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153</v>
      </c>
      <c r="D96" s="186"/>
      <c r="E96" s="186"/>
      <c r="F96" s="186"/>
      <c r="G96" s="186"/>
      <c r="H96" s="186"/>
      <c r="I96" s="186"/>
      <c r="J96" s="187" t="s">
        <v>154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155</v>
      </c>
      <c r="D98" s="41"/>
      <c r="E98" s="41"/>
      <c r="F98" s="41"/>
      <c r="G98" s="41"/>
      <c r="H98" s="41"/>
      <c r="I98" s="41"/>
      <c r="J98" s="111">
        <f>J128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156</v>
      </c>
    </row>
    <row r="99" s="9" customFormat="1" ht="24.96" customHeight="1">
      <c r="A99" s="9"/>
      <c r="B99" s="189"/>
      <c r="C99" s="190"/>
      <c r="D99" s="191" t="s">
        <v>294</v>
      </c>
      <c r="E99" s="192"/>
      <c r="F99" s="192"/>
      <c r="G99" s="192"/>
      <c r="H99" s="192"/>
      <c r="I99" s="192"/>
      <c r="J99" s="193">
        <f>J129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68"/>
      <c r="C100" s="134"/>
      <c r="D100" s="269" t="s">
        <v>376</v>
      </c>
      <c r="E100" s="270"/>
      <c r="F100" s="270"/>
      <c r="G100" s="270"/>
      <c r="H100" s="270"/>
      <c r="I100" s="270"/>
      <c r="J100" s="271">
        <f>J130</f>
        <v>0</v>
      </c>
      <c r="K100" s="134"/>
      <c r="L100" s="272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9" customFormat="1" ht="24.96" customHeight="1">
      <c r="A101" s="9"/>
      <c r="B101" s="189"/>
      <c r="C101" s="190"/>
      <c r="D101" s="191" t="s">
        <v>380</v>
      </c>
      <c r="E101" s="192"/>
      <c r="F101" s="192"/>
      <c r="G101" s="192"/>
      <c r="H101" s="192"/>
      <c r="I101" s="192"/>
      <c r="J101" s="193">
        <f>J133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4" customFormat="1" ht="19.92" customHeight="1">
      <c r="A102" s="14"/>
      <c r="B102" s="268"/>
      <c r="C102" s="134"/>
      <c r="D102" s="269" t="s">
        <v>389</v>
      </c>
      <c r="E102" s="270"/>
      <c r="F102" s="270"/>
      <c r="G102" s="270"/>
      <c r="H102" s="270"/>
      <c r="I102" s="270"/>
      <c r="J102" s="271">
        <f>J134</f>
        <v>0</v>
      </c>
      <c r="K102" s="134"/>
      <c r="L102" s="272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9.92" customHeight="1">
      <c r="A103" s="14"/>
      <c r="B103" s="268"/>
      <c r="C103" s="134"/>
      <c r="D103" s="269" t="s">
        <v>392</v>
      </c>
      <c r="E103" s="270"/>
      <c r="F103" s="270"/>
      <c r="G103" s="270"/>
      <c r="H103" s="270"/>
      <c r="I103" s="270"/>
      <c r="J103" s="271">
        <f>J144</f>
        <v>0</v>
      </c>
      <c r="K103" s="134"/>
      <c r="L103" s="272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9" customFormat="1" ht="24.96" customHeight="1">
      <c r="A104" s="9"/>
      <c r="B104" s="189"/>
      <c r="C104" s="190"/>
      <c r="D104" s="191" t="s">
        <v>3429</v>
      </c>
      <c r="E104" s="192"/>
      <c r="F104" s="192"/>
      <c r="G104" s="192"/>
      <c r="H104" s="192"/>
      <c r="I104" s="192"/>
      <c r="J104" s="193">
        <f>J145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9"/>
      <c r="C105" s="190"/>
      <c r="D105" s="191" t="s">
        <v>3430</v>
      </c>
      <c r="E105" s="192"/>
      <c r="F105" s="192"/>
      <c r="G105" s="192"/>
      <c r="H105" s="192"/>
      <c r="I105" s="192"/>
      <c r="J105" s="193">
        <f>J152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9"/>
      <c r="C106" s="190"/>
      <c r="D106" s="191" t="s">
        <v>157</v>
      </c>
      <c r="E106" s="192"/>
      <c r="F106" s="192"/>
      <c r="G106" s="192"/>
      <c r="H106" s="192"/>
      <c r="I106" s="192"/>
      <c r="J106" s="193">
        <f>J155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158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84" t="str">
        <f>E7</f>
        <v>Rekonstrukce VB ŽST Senice na Hané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" customFormat="1" ht="12" customHeight="1">
      <c r="B117" s="22"/>
      <c r="C117" s="33" t="s">
        <v>147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="2" customFormat="1" ht="16.5" customHeight="1">
      <c r="A118" s="39"/>
      <c r="B118" s="40"/>
      <c r="C118" s="41"/>
      <c r="D118" s="41"/>
      <c r="E118" s="184" t="s">
        <v>374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149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E11</f>
        <v>SO 86-79-03 - D.2.2.6 - Itinerář budovy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F14</f>
        <v xml:space="preserve"> </v>
      </c>
      <c r="G122" s="41"/>
      <c r="H122" s="41"/>
      <c r="I122" s="33" t="s">
        <v>22</v>
      </c>
      <c r="J122" s="80" t="str">
        <f>IF(J14="","",J14)</f>
        <v>16. 5. 2023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E17</f>
        <v>Správa železnic, státní organizace</v>
      </c>
      <c r="G124" s="41"/>
      <c r="H124" s="41"/>
      <c r="I124" s="33" t="s">
        <v>30</v>
      </c>
      <c r="J124" s="37" t="str">
        <f>E23</f>
        <v>SAGASTA s. r. o.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28</v>
      </c>
      <c r="D125" s="41"/>
      <c r="E125" s="41"/>
      <c r="F125" s="28" t="str">
        <f>IF(E20="","",E20)</f>
        <v>Vyplň údaj</v>
      </c>
      <c r="G125" s="41"/>
      <c r="H125" s="41"/>
      <c r="I125" s="33" t="s">
        <v>33</v>
      </c>
      <c r="J125" s="37" t="str">
        <f>E26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0" customFormat="1" ht="29.28" customHeight="1">
      <c r="A127" s="195"/>
      <c r="B127" s="196"/>
      <c r="C127" s="197" t="s">
        <v>159</v>
      </c>
      <c r="D127" s="198" t="s">
        <v>61</v>
      </c>
      <c r="E127" s="198" t="s">
        <v>57</v>
      </c>
      <c r="F127" s="198" t="s">
        <v>58</v>
      </c>
      <c r="G127" s="198" t="s">
        <v>160</v>
      </c>
      <c r="H127" s="198" t="s">
        <v>161</v>
      </c>
      <c r="I127" s="198" t="s">
        <v>162</v>
      </c>
      <c r="J127" s="198" t="s">
        <v>154</v>
      </c>
      <c r="K127" s="199" t="s">
        <v>163</v>
      </c>
      <c r="L127" s="200"/>
      <c r="M127" s="101" t="s">
        <v>1</v>
      </c>
      <c r="N127" s="102" t="s">
        <v>40</v>
      </c>
      <c r="O127" s="102" t="s">
        <v>164</v>
      </c>
      <c r="P127" s="102" t="s">
        <v>165</v>
      </c>
      <c r="Q127" s="102" t="s">
        <v>166</v>
      </c>
      <c r="R127" s="102" t="s">
        <v>167</v>
      </c>
      <c r="S127" s="102" t="s">
        <v>168</v>
      </c>
      <c r="T127" s="103" t="s">
        <v>169</v>
      </c>
      <c r="U127" s="195"/>
      <c r="V127" s="195"/>
      <c r="W127" s="195"/>
      <c r="X127" s="195"/>
      <c r="Y127" s="195"/>
      <c r="Z127" s="195"/>
      <c r="AA127" s="195"/>
      <c r="AB127" s="195"/>
      <c r="AC127" s="195"/>
      <c r="AD127" s="195"/>
      <c r="AE127" s="195"/>
    </row>
    <row r="128" s="2" customFormat="1" ht="22.8" customHeight="1">
      <c r="A128" s="39"/>
      <c r="B128" s="40"/>
      <c r="C128" s="108" t="s">
        <v>170</v>
      </c>
      <c r="D128" s="41"/>
      <c r="E128" s="41"/>
      <c r="F128" s="41"/>
      <c r="G128" s="41"/>
      <c r="H128" s="41"/>
      <c r="I128" s="41"/>
      <c r="J128" s="201">
        <f>BK128</f>
        <v>0</v>
      </c>
      <c r="K128" s="41"/>
      <c r="L128" s="45"/>
      <c r="M128" s="104"/>
      <c r="N128" s="202"/>
      <c r="O128" s="105"/>
      <c r="P128" s="203">
        <f>P129+P133+P145+P152+P155</f>
        <v>0</v>
      </c>
      <c r="Q128" s="105"/>
      <c r="R128" s="203">
        <f>R129+R133+R145+R152+R155</f>
        <v>0.00063000000000000003</v>
      </c>
      <c r="S128" s="105"/>
      <c r="T128" s="204">
        <f>T129+T133+T145+T152+T155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75</v>
      </c>
      <c r="AU128" s="18" t="s">
        <v>156</v>
      </c>
      <c r="BK128" s="205">
        <f>BK129+BK133+BK145+BK152+BK155</f>
        <v>0</v>
      </c>
    </row>
    <row r="129" s="11" customFormat="1" ht="25.92" customHeight="1">
      <c r="A129" s="11"/>
      <c r="B129" s="206"/>
      <c r="C129" s="207"/>
      <c r="D129" s="208" t="s">
        <v>75</v>
      </c>
      <c r="E129" s="209" t="s">
        <v>299</v>
      </c>
      <c r="F129" s="209" t="s">
        <v>300</v>
      </c>
      <c r="G129" s="207"/>
      <c r="H129" s="207"/>
      <c r="I129" s="210"/>
      <c r="J129" s="211">
        <f>BK129</f>
        <v>0</v>
      </c>
      <c r="K129" s="207"/>
      <c r="L129" s="212"/>
      <c r="M129" s="213"/>
      <c r="N129" s="214"/>
      <c r="O129" s="214"/>
      <c r="P129" s="215">
        <f>P130</f>
        <v>0</v>
      </c>
      <c r="Q129" s="214"/>
      <c r="R129" s="215">
        <f>R130</f>
        <v>0</v>
      </c>
      <c r="S129" s="214"/>
      <c r="T129" s="216">
        <f>T130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17" t="s">
        <v>83</v>
      </c>
      <c r="AT129" s="218" t="s">
        <v>75</v>
      </c>
      <c r="AU129" s="218" t="s">
        <v>76</v>
      </c>
      <c r="AY129" s="217" t="s">
        <v>173</v>
      </c>
      <c r="BK129" s="219">
        <f>BK130</f>
        <v>0</v>
      </c>
    </row>
    <row r="130" s="11" customFormat="1" ht="22.8" customHeight="1">
      <c r="A130" s="11"/>
      <c r="B130" s="206"/>
      <c r="C130" s="207"/>
      <c r="D130" s="208" t="s">
        <v>75</v>
      </c>
      <c r="E130" s="273" t="s">
        <v>85</v>
      </c>
      <c r="F130" s="273" t="s">
        <v>409</v>
      </c>
      <c r="G130" s="207"/>
      <c r="H130" s="207"/>
      <c r="I130" s="210"/>
      <c r="J130" s="274">
        <f>BK130</f>
        <v>0</v>
      </c>
      <c r="K130" s="207"/>
      <c r="L130" s="212"/>
      <c r="M130" s="213"/>
      <c r="N130" s="214"/>
      <c r="O130" s="214"/>
      <c r="P130" s="215">
        <f>SUM(P131:P132)</f>
        <v>0</v>
      </c>
      <c r="Q130" s="214"/>
      <c r="R130" s="215">
        <f>SUM(R131:R132)</f>
        <v>0</v>
      </c>
      <c r="S130" s="214"/>
      <c r="T130" s="216">
        <f>SUM(T131:T132)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17" t="s">
        <v>83</v>
      </c>
      <c r="AT130" s="218" t="s">
        <v>75</v>
      </c>
      <c r="AU130" s="218" t="s">
        <v>83</v>
      </c>
      <c r="AY130" s="217" t="s">
        <v>173</v>
      </c>
      <c r="BK130" s="219">
        <f>SUM(BK131:BK132)</f>
        <v>0</v>
      </c>
    </row>
    <row r="131" s="2" customFormat="1" ht="24.15" customHeight="1">
      <c r="A131" s="39"/>
      <c r="B131" s="40"/>
      <c r="C131" s="220" t="s">
        <v>83</v>
      </c>
      <c r="D131" s="220" t="s">
        <v>174</v>
      </c>
      <c r="E131" s="221" t="s">
        <v>3431</v>
      </c>
      <c r="F131" s="222" t="s">
        <v>3432</v>
      </c>
      <c r="G131" s="223" t="s">
        <v>3433</v>
      </c>
      <c r="H131" s="224">
        <v>1</v>
      </c>
      <c r="I131" s="225"/>
      <c r="J131" s="226">
        <f>ROUND(I131*H131,2)</f>
        <v>0</v>
      </c>
      <c r="K131" s="222" t="s">
        <v>1</v>
      </c>
      <c r="L131" s="45"/>
      <c r="M131" s="227" t="s">
        <v>1</v>
      </c>
      <c r="N131" s="228" t="s">
        <v>41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178</v>
      </c>
      <c r="AT131" s="231" t="s">
        <v>174</v>
      </c>
      <c r="AU131" s="231" t="s">
        <v>85</v>
      </c>
      <c r="AY131" s="18" t="s">
        <v>173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83</v>
      </c>
      <c r="BK131" s="232">
        <f>ROUND(I131*H131,2)</f>
        <v>0</v>
      </c>
      <c r="BL131" s="18" t="s">
        <v>178</v>
      </c>
      <c r="BM131" s="231" t="s">
        <v>3434</v>
      </c>
    </row>
    <row r="132" s="2" customFormat="1">
      <c r="A132" s="39"/>
      <c r="B132" s="40"/>
      <c r="C132" s="41"/>
      <c r="D132" s="233" t="s">
        <v>180</v>
      </c>
      <c r="E132" s="41"/>
      <c r="F132" s="234" t="s">
        <v>3435</v>
      </c>
      <c r="G132" s="41"/>
      <c r="H132" s="41"/>
      <c r="I132" s="235"/>
      <c r="J132" s="41"/>
      <c r="K132" s="41"/>
      <c r="L132" s="45"/>
      <c r="M132" s="236"/>
      <c r="N132" s="237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180</v>
      </c>
      <c r="AU132" s="18" t="s">
        <v>85</v>
      </c>
    </row>
    <row r="133" s="11" customFormat="1" ht="25.92" customHeight="1">
      <c r="A133" s="11"/>
      <c r="B133" s="206"/>
      <c r="C133" s="207"/>
      <c r="D133" s="208" t="s">
        <v>75</v>
      </c>
      <c r="E133" s="209" t="s">
        <v>950</v>
      </c>
      <c r="F133" s="209" t="s">
        <v>951</v>
      </c>
      <c r="G133" s="207"/>
      <c r="H133" s="207"/>
      <c r="I133" s="210"/>
      <c r="J133" s="211">
        <f>BK133</f>
        <v>0</v>
      </c>
      <c r="K133" s="207"/>
      <c r="L133" s="212"/>
      <c r="M133" s="213"/>
      <c r="N133" s="214"/>
      <c r="O133" s="214"/>
      <c r="P133" s="215">
        <f>P134+P144</f>
        <v>0</v>
      </c>
      <c r="Q133" s="214"/>
      <c r="R133" s="215">
        <f>R134+R144</f>
        <v>0</v>
      </c>
      <c r="S133" s="214"/>
      <c r="T133" s="216">
        <f>T134+T144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17" t="s">
        <v>85</v>
      </c>
      <c r="AT133" s="218" t="s">
        <v>75</v>
      </c>
      <c r="AU133" s="218" t="s">
        <v>76</v>
      </c>
      <c r="AY133" s="217" t="s">
        <v>173</v>
      </c>
      <c r="BK133" s="219">
        <f>BK134+BK144</f>
        <v>0</v>
      </c>
    </row>
    <row r="134" s="11" customFormat="1" ht="22.8" customHeight="1">
      <c r="A134" s="11"/>
      <c r="B134" s="206"/>
      <c r="C134" s="207"/>
      <c r="D134" s="208" t="s">
        <v>75</v>
      </c>
      <c r="E134" s="273" t="s">
        <v>1614</v>
      </c>
      <c r="F134" s="273" t="s">
        <v>1615</v>
      </c>
      <c r="G134" s="207"/>
      <c r="H134" s="207"/>
      <c r="I134" s="210"/>
      <c r="J134" s="274">
        <f>BK134</f>
        <v>0</v>
      </c>
      <c r="K134" s="207"/>
      <c r="L134" s="212"/>
      <c r="M134" s="213"/>
      <c r="N134" s="214"/>
      <c r="O134" s="214"/>
      <c r="P134" s="215">
        <f>SUM(P135:P143)</f>
        <v>0</v>
      </c>
      <c r="Q134" s="214"/>
      <c r="R134" s="215">
        <f>SUM(R135:R143)</f>
        <v>0</v>
      </c>
      <c r="S134" s="214"/>
      <c r="T134" s="216">
        <f>SUM(T135:T143)</f>
        <v>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17" t="s">
        <v>85</v>
      </c>
      <c r="AT134" s="218" t="s">
        <v>75</v>
      </c>
      <c r="AU134" s="218" t="s">
        <v>83</v>
      </c>
      <c r="AY134" s="217" t="s">
        <v>173</v>
      </c>
      <c r="BK134" s="219">
        <f>SUM(BK135:BK143)</f>
        <v>0</v>
      </c>
    </row>
    <row r="135" s="2" customFormat="1" ht="24.15" customHeight="1">
      <c r="A135" s="39"/>
      <c r="B135" s="40"/>
      <c r="C135" s="220" t="s">
        <v>85</v>
      </c>
      <c r="D135" s="220" t="s">
        <v>174</v>
      </c>
      <c r="E135" s="221" t="s">
        <v>1668</v>
      </c>
      <c r="F135" s="222" t="s">
        <v>1669</v>
      </c>
      <c r="G135" s="223" t="s">
        <v>304</v>
      </c>
      <c r="H135" s="224">
        <v>0.59999999999999998</v>
      </c>
      <c r="I135" s="225"/>
      <c r="J135" s="226">
        <f>ROUND(I135*H135,2)</f>
        <v>0</v>
      </c>
      <c r="K135" s="222" t="s">
        <v>283</v>
      </c>
      <c r="L135" s="45"/>
      <c r="M135" s="227" t="s">
        <v>1</v>
      </c>
      <c r="N135" s="228" t="s">
        <v>41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251</v>
      </c>
      <c r="AT135" s="231" t="s">
        <v>174</v>
      </c>
      <c r="AU135" s="231" t="s">
        <v>85</v>
      </c>
      <c r="AY135" s="18" t="s">
        <v>173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83</v>
      </c>
      <c r="BK135" s="232">
        <f>ROUND(I135*H135,2)</f>
        <v>0</v>
      </c>
      <c r="BL135" s="18" t="s">
        <v>251</v>
      </c>
      <c r="BM135" s="231" t="s">
        <v>203</v>
      </c>
    </row>
    <row r="136" s="2" customFormat="1" ht="16.5" customHeight="1">
      <c r="A136" s="39"/>
      <c r="B136" s="40"/>
      <c r="C136" s="275" t="s">
        <v>189</v>
      </c>
      <c r="D136" s="275" t="s">
        <v>335</v>
      </c>
      <c r="E136" s="276" t="s">
        <v>3436</v>
      </c>
      <c r="F136" s="277" t="s">
        <v>3437</v>
      </c>
      <c r="G136" s="278" t="s">
        <v>304</v>
      </c>
      <c r="H136" s="279">
        <v>0.59999999999999998</v>
      </c>
      <c r="I136" s="280"/>
      <c r="J136" s="281">
        <f>ROUND(I136*H136,2)</f>
        <v>0</v>
      </c>
      <c r="K136" s="277" t="s">
        <v>283</v>
      </c>
      <c r="L136" s="282"/>
      <c r="M136" s="283" t="s">
        <v>1</v>
      </c>
      <c r="N136" s="284" t="s">
        <v>41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358</v>
      </c>
      <c r="AT136" s="231" t="s">
        <v>335</v>
      </c>
      <c r="AU136" s="231" t="s">
        <v>85</v>
      </c>
      <c r="AY136" s="18" t="s">
        <v>173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83</v>
      </c>
      <c r="BK136" s="232">
        <f>ROUND(I136*H136,2)</f>
        <v>0</v>
      </c>
      <c r="BL136" s="18" t="s">
        <v>251</v>
      </c>
      <c r="BM136" s="231" t="s">
        <v>213</v>
      </c>
    </row>
    <row r="137" s="2" customFormat="1" ht="33" customHeight="1">
      <c r="A137" s="39"/>
      <c r="B137" s="40"/>
      <c r="C137" s="220" t="s">
        <v>178</v>
      </c>
      <c r="D137" s="220" t="s">
        <v>174</v>
      </c>
      <c r="E137" s="221" t="s">
        <v>1677</v>
      </c>
      <c r="F137" s="222" t="s">
        <v>1678</v>
      </c>
      <c r="G137" s="223" t="s">
        <v>353</v>
      </c>
      <c r="H137" s="224">
        <v>3.2000000000000002</v>
      </c>
      <c r="I137" s="225"/>
      <c r="J137" s="226">
        <f>ROUND(I137*H137,2)</f>
        <v>0</v>
      </c>
      <c r="K137" s="222" t="s">
        <v>283</v>
      </c>
      <c r="L137" s="45"/>
      <c r="M137" s="227" t="s">
        <v>1</v>
      </c>
      <c r="N137" s="228" t="s">
        <v>41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251</v>
      </c>
      <c r="AT137" s="231" t="s">
        <v>174</v>
      </c>
      <c r="AU137" s="231" t="s">
        <v>85</v>
      </c>
      <c r="AY137" s="18" t="s">
        <v>173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83</v>
      </c>
      <c r="BK137" s="232">
        <f>ROUND(I137*H137,2)</f>
        <v>0</v>
      </c>
      <c r="BL137" s="18" t="s">
        <v>251</v>
      </c>
      <c r="BM137" s="231" t="s">
        <v>224</v>
      </c>
    </row>
    <row r="138" s="2" customFormat="1">
      <c r="A138" s="39"/>
      <c r="B138" s="40"/>
      <c r="C138" s="41"/>
      <c r="D138" s="233" t="s">
        <v>180</v>
      </c>
      <c r="E138" s="41"/>
      <c r="F138" s="234" t="s">
        <v>3438</v>
      </c>
      <c r="G138" s="41"/>
      <c r="H138" s="41"/>
      <c r="I138" s="235"/>
      <c r="J138" s="41"/>
      <c r="K138" s="41"/>
      <c r="L138" s="45"/>
      <c r="M138" s="236"/>
      <c r="N138" s="237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180</v>
      </c>
      <c r="AU138" s="18" t="s">
        <v>85</v>
      </c>
    </row>
    <row r="139" s="2" customFormat="1" ht="24.15" customHeight="1">
      <c r="A139" s="39"/>
      <c r="B139" s="40"/>
      <c r="C139" s="275" t="s">
        <v>198</v>
      </c>
      <c r="D139" s="275" t="s">
        <v>335</v>
      </c>
      <c r="E139" s="276" t="s">
        <v>3439</v>
      </c>
      <c r="F139" s="277" t="s">
        <v>3440</v>
      </c>
      <c r="G139" s="278" t="s">
        <v>221</v>
      </c>
      <c r="H139" s="279">
        <v>0.0050000000000000001</v>
      </c>
      <c r="I139" s="280"/>
      <c r="J139" s="281">
        <f>ROUND(I139*H139,2)</f>
        <v>0</v>
      </c>
      <c r="K139" s="277" t="s">
        <v>283</v>
      </c>
      <c r="L139" s="282"/>
      <c r="M139" s="283" t="s">
        <v>1</v>
      </c>
      <c r="N139" s="284" t="s">
        <v>41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358</v>
      </c>
      <c r="AT139" s="231" t="s">
        <v>335</v>
      </c>
      <c r="AU139" s="231" t="s">
        <v>85</v>
      </c>
      <c r="AY139" s="18" t="s">
        <v>173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83</v>
      </c>
      <c r="BK139" s="232">
        <f>ROUND(I139*H139,2)</f>
        <v>0</v>
      </c>
      <c r="BL139" s="18" t="s">
        <v>251</v>
      </c>
      <c r="BM139" s="231" t="s">
        <v>233</v>
      </c>
    </row>
    <row r="140" s="2" customFormat="1">
      <c r="A140" s="39"/>
      <c r="B140" s="40"/>
      <c r="C140" s="41"/>
      <c r="D140" s="233" t="s">
        <v>180</v>
      </c>
      <c r="E140" s="41"/>
      <c r="F140" s="234" t="s">
        <v>1661</v>
      </c>
      <c r="G140" s="41"/>
      <c r="H140" s="41"/>
      <c r="I140" s="235"/>
      <c r="J140" s="41"/>
      <c r="K140" s="41"/>
      <c r="L140" s="45"/>
      <c r="M140" s="236"/>
      <c r="N140" s="237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180</v>
      </c>
      <c r="AU140" s="18" t="s">
        <v>85</v>
      </c>
    </row>
    <row r="141" s="2" customFormat="1" ht="24.15" customHeight="1">
      <c r="A141" s="39"/>
      <c r="B141" s="40"/>
      <c r="C141" s="220" t="s">
        <v>203</v>
      </c>
      <c r="D141" s="220" t="s">
        <v>174</v>
      </c>
      <c r="E141" s="221" t="s">
        <v>3441</v>
      </c>
      <c r="F141" s="222" t="s">
        <v>1732</v>
      </c>
      <c r="G141" s="223" t="s">
        <v>1701</v>
      </c>
      <c r="H141" s="224">
        <v>2</v>
      </c>
      <c r="I141" s="225"/>
      <c r="J141" s="226">
        <f>ROUND(I141*H141,2)</f>
        <v>0</v>
      </c>
      <c r="K141" s="222" t="s">
        <v>1</v>
      </c>
      <c r="L141" s="45"/>
      <c r="M141" s="227" t="s">
        <v>1</v>
      </c>
      <c r="N141" s="228" t="s">
        <v>41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251</v>
      </c>
      <c r="AT141" s="231" t="s">
        <v>174</v>
      </c>
      <c r="AU141" s="231" t="s">
        <v>85</v>
      </c>
      <c r="AY141" s="18" t="s">
        <v>173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83</v>
      </c>
      <c r="BK141" s="232">
        <f>ROUND(I141*H141,2)</f>
        <v>0</v>
      </c>
      <c r="BL141" s="18" t="s">
        <v>251</v>
      </c>
      <c r="BM141" s="231" t="s">
        <v>3442</v>
      </c>
    </row>
    <row r="142" s="2" customFormat="1" ht="37.8" customHeight="1">
      <c r="A142" s="39"/>
      <c r="B142" s="40"/>
      <c r="C142" s="275" t="s">
        <v>208</v>
      </c>
      <c r="D142" s="275" t="s">
        <v>335</v>
      </c>
      <c r="E142" s="276" t="s">
        <v>3443</v>
      </c>
      <c r="F142" s="277" t="s">
        <v>3444</v>
      </c>
      <c r="G142" s="278" t="s">
        <v>470</v>
      </c>
      <c r="H142" s="279">
        <v>1</v>
      </c>
      <c r="I142" s="280"/>
      <c r="J142" s="281">
        <f>ROUND(I142*H142,2)</f>
        <v>0</v>
      </c>
      <c r="K142" s="277" t="s">
        <v>1</v>
      </c>
      <c r="L142" s="282"/>
      <c r="M142" s="283" t="s">
        <v>1</v>
      </c>
      <c r="N142" s="284" t="s">
        <v>41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358</v>
      </c>
      <c r="AT142" s="231" t="s">
        <v>335</v>
      </c>
      <c r="AU142" s="231" t="s">
        <v>85</v>
      </c>
      <c r="AY142" s="18" t="s">
        <v>173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83</v>
      </c>
      <c r="BK142" s="232">
        <f>ROUND(I142*H142,2)</f>
        <v>0</v>
      </c>
      <c r="BL142" s="18" t="s">
        <v>251</v>
      </c>
      <c r="BM142" s="231" t="s">
        <v>3445</v>
      </c>
    </row>
    <row r="143" s="2" customFormat="1" ht="37.8" customHeight="1">
      <c r="A143" s="39"/>
      <c r="B143" s="40"/>
      <c r="C143" s="275" t="s">
        <v>213</v>
      </c>
      <c r="D143" s="275" t="s">
        <v>335</v>
      </c>
      <c r="E143" s="276" t="s">
        <v>3446</v>
      </c>
      <c r="F143" s="277" t="s">
        <v>3447</v>
      </c>
      <c r="G143" s="278" t="s">
        <v>470</v>
      </c>
      <c r="H143" s="279">
        <v>1</v>
      </c>
      <c r="I143" s="280"/>
      <c r="J143" s="281">
        <f>ROUND(I143*H143,2)</f>
        <v>0</v>
      </c>
      <c r="K143" s="277" t="s">
        <v>1</v>
      </c>
      <c r="L143" s="282"/>
      <c r="M143" s="283" t="s">
        <v>1</v>
      </c>
      <c r="N143" s="284" t="s">
        <v>41</v>
      </c>
      <c r="O143" s="92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358</v>
      </c>
      <c r="AT143" s="231" t="s">
        <v>335</v>
      </c>
      <c r="AU143" s="231" t="s">
        <v>85</v>
      </c>
      <c r="AY143" s="18" t="s">
        <v>173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83</v>
      </c>
      <c r="BK143" s="232">
        <f>ROUND(I143*H143,2)</f>
        <v>0</v>
      </c>
      <c r="BL143" s="18" t="s">
        <v>251</v>
      </c>
      <c r="BM143" s="231" t="s">
        <v>3448</v>
      </c>
    </row>
    <row r="144" s="11" customFormat="1" ht="22.8" customHeight="1">
      <c r="A144" s="11"/>
      <c r="B144" s="206"/>
      <c r="C144" s="207"/>
      <c r="D144" s="208" t="s">
        <v>75</v>
      </c>
      <c r="E144" s="273" t="s">
        <v>1837</v>
      </c>
      <c r="F144" s="273" t="s">
        <v>1838</v>
      </c>
      <c r="G144" s="207"/>
      <c r="H144" s="207"/>
      <c r="I144" s="210"/>
      <c r="J144" s="274">
        <f>BK144</f>
        <v>0</v>
      </c>
      <c r="K144" s="207"/>
      <c r="L144" s="212"/>
      <c r="M144" s="213"/>
      <c r="N144" s="214"/>
      <c r="O144" s="214"/>
      <c r="P144" s="215">
        <v>0</v>
      </c>
      <c r="Q144" s="214"/>
      <c r="R144" s="215">
        <v>0</v>
      </c>
      <c r="S144" s="214"/>
      <c r="T144" s="216"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217" t="s">
        <v>85</v>
      </c>
      <c r="AT144" s="218" t="s">
        <v>75</v>
      </c>
      <c r="AU144" s="218" t="s">
        <v>83</v>
      </c>
      <c r="AY144" s="217" t="s">
        <v>173</v>
      </c>
      <c r="BK144" s="219">
        <v>0</v>
      </c>
    </row>
    <row r="145" s="11" customFormat="1" ht="25.92" customHeight="1">
      <c r="A145" s="11"/>
      <c r="B145" s="206"/>
      <c r="C145" s="207"/>
      <c r="D145" s="208" t="s">
        <v>75</v>
      </c>
      <c r="E145" s="209" t="s">
        <v>3449</v>
      </c>
      <c r="F145" s="209" t="s">
        <v>3450</v>
      </c>
      <c r="G145" s="207"/>
      <c r="H145" s="207"/>
      <c r="I145" s="210"/>
      <c r="J145" s="211">
        <f>BK145</f>
        <v>0</v>
      </c>
      <c r="K145" s="207"/>
      <c r="L145" s="212"/>
      <c r="M145" s="213"/>
      <c r="N145" s="214"/>
      <c r="O145" s="214"/>
      <c r="P145" s="215">
        <f>SUM(P146:P151)</f>
        <v>0</v>
      </c>
      <c r="Q145" s="214"/>
      <c r="R145" s="215">
        <f>SUM(R146:R151)</f>
        <v>0.00063000000000000003</v>
      </c>
      <c r="S145" s="214"/>
      <c r="T145" s="216">
        <f>SUM(T146:T151)</f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217" t="s">
        <v>85</v>
      </c>
      <c r="AT145" s="218" t="s">
        <v>75</v>
      </c>
      <c r="AU145" s="218" t="s">
        <v>76</v>
      </c>
      <c r="AY145" s="217" t="s">
        <v>173</v>
      </c>
      <c r="BK145" s="219">
        <f>SUM(BK146:BK151)</f>
        <v>0</v>
      </c>
    </row>
    <row r="146" s="2" customFormat="1" ht="37.8" customHeight="1">
      <c r="A146" s="39"/>
      <c r="B146" s="40"/>
      <c r="C146" s="220" t="s">
        <v>218</v>
      </c>
      <c r="D146" s="220" t="s">
        <v>174</v>
      </c>
      <c r="E146" s="221" t="s">
        <v>3451</v>
      </c>
      <c r="F146" s="222" t="s">
        <v>3452</v>
      </c>
      <c r="G146" s="223" t="s">
        <v>3453</v>
      </c>
      <c r="H146" s="224">
        <v>1</v>
      </c>
      <c r="I146" s="225"/>
      <c r="J146" s="226">
        <f>ROUND(I146*H146,2)</f>
        <v>0</v>
      </c>
      <c r="K146" s="222" t="s">
        <v>1</v>
      </c>
      <c r="L146" s="45"/>
      <c r="M146" s="227" t="s">
        <v>1</v>
      </c>
      <c r="N146" s="228" t="s">
        <v>41</v>
      </c>
      <c r="O146" s="92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251</v>
      </c>
      <c r="AT146" s="231" t="s">
        <v>174</v>
      </c>
      <c r="AU146" s="231" t="s">
        <v>83</v>
      </c>
      <c r="AY146" s="18" t="s">
        <v>173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83</v>
      </c>
      <c r="BK146" s="232">
        <f>ROUND(I146*H146,2)</f>
        <v>0</v>
      </c>
      <c r="BL146" s="18" t="s">
        <v>251</v>
      </c>
      <c r="BM146" s="231" t="s">
        <v>334</v>
      </c>
    </row>
    <row r="147" s="2" customFormat="1" ht="37.8" customHeight="1">
      <c r="A147" s="39"/>
      <c r="B147" s="40"/>
      <c r="C147" s="220" t="s">
        <v>224</v>
      </c>
      <c r="D147" s="220" t="s">
        <v>174</v>
      </c>
      <c r="E147" s="221" t="s">
        <v>3454</v>
      </c>
      <c r="F147" s="222" t="s">
        <v>3455</v>
      </c>
      <c r="G147" s="223" t="s">
        <v>3453</v>
      </c>
      <c r="H147" s="224">
        <v>1</v>
      </c>
      <c r="I147" s="225"/>
      <c r="J147" s="226">
        <f>ROUND(I147*H147,2)</f>
        <v>0</v>
      </c>
      <c r="K147" s="222" t="s">
        <v>1</v>
      </c>
      <c r="L147" s="45"/>
      <c r="M147" s="227" t="s">
        <v>1</v>
      </c>
      <c r="N147" s="228" t="s">
        <v>41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251</v>
      </c>
      <c r="AT147" s="231" t="s">
        <v>174</v>
      </c>
      <c r="AU147" s="231" t="s">
        <v>83</v>
      </c>
      <c r="AY147" s="18" t="s">
        <v>173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83</v>
      </c>
      <c r="BK147" s="232">
        <f>ROUND(I147*H147,2)</f>
        <v>0</v>
      </c>
      <c r="BL147" s="18" t="s">
        <v>251</v>
      </c>
      <c r="BM147" s="231" t="s">
        <v>338</v>
      </c>
    </row>
    <row r="148" s="2" customFormat="1" ht="37.8" customHeight="1">
      <c r="A148" s="39"/>
      <c r="B148" s="40"/>
      <c r="C148" s="220" t="s">
        <v>228</v>
      </c>
      <c r="D148" s="220" t="s">
        <v>174</v>
      </c>
      <c r="E148" s="221" t="s">
        <v>3456</v>
      </c>
      <c r="F148" s="222" t="s">
        <v>3457</v>
      </c>
      <c r="G148" s="223" t="s">
        <v>3453</v>
      </c>
      <c r="H148" s="224">
        <v>1</v>
      </c>
      <c r="I148" s="225"/>
      <c r="J148" s="226">
        <f>ROUND(I148*H148,2)</f>
        <v>0</v>
      </c>
      <c r="K148" s="222" t="s">
        <v>1</v>
      </c>
      <c r="L148" s="45"/>
      <c r="M148" s="227" t="s">
        <v>1</v>
      </c>
      <c r="N148" s="228" t="s">
        <v>41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251</v>
      </c>
      <c r="AT148" s="231" t="s">
        <v>174</v>
      </c>
      <c r="AU148" s="231" t="s">
        <v>83</v>
      </c>
      <c r="AY148" s="18" t="s">
        <v>173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83</v>
      </c>
      <c r="BK148" s="232">
        <f>ROUND(I148*H148,2)</f>
        <v>0</v>
      </c>
      <c r="BL148" s="18" t="s">
        <v>251</v>
      </c>
      <c r="BM148" s="231" t="s">
        <v>341</v>
      </c>
    </row>
    <row r="149" s="2" customFormat="1" ht="37.8" customHeight="1">
      <c r="A149" s="39"/>
      <c r="B149" s="40"/>
      <c r="C149" s="220" t="s">
        <v>233</v>
      </c>
      <c r="D149" s="220" t="s">
        <v>174</v>
      </c>
      <c r="E149" s="221" t="s">
        <v>3458</v>
      </c>
      <c r="F149" s="222" t="s">
        <v>3459</v>
      </c>
      <c r="G149" s="223" t="s">
        <v>3453</v>
      </c>
      <c r="H149" s="224">
        <v>1</v>
      </c>
      <c r="I149" s="225"/>
      <c r="J149" s="226">
        <f>ROUND(I149*H149,2)</f>
        <v>0</v>
      </c>
      <c r="K149" s="222" t="s">
        <v>1</v>
      </c>
      <c r="L149" s="45"/>
      <c r="M149" s="227" t="s">
        <v>1</v>
      </c>
      <c r="N149" s="228" t="s">
        <v>41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251</v>
      </c>
      <c r="AT149" s="231" t="s">
        <v>174</v>
      </c>
      <c r="AU149" s="231" t="s">
        <v>83</v>
      </c>
      <c r="AY149" s="18" t="s">
        <v>173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83</v>
      </c>
      <c r="BK149" s="232">
        <f>ROUND(I149*H149,2)</f>
        <v>0</v>
      </c>
      <c r="BL149" s="18" t="s">
        <v>251</v>
      </c>
      <c r="BM149" s="231" t="s">
        <v>344</v>
      </c>
    </row>
    <row r="150" s="2" customFormat="1" ht="33" customHeight="1">
      <c r="A150" s="39"/>
      <c r="B150" s="40"/>
      <c r="C150" s="220" t="s">
        <v>256</v>
      </c>
      <c r="D150" s="220" t="s">
        <v>174</v>
      </c>
      <c r="E150" s="221" t="s">
        <v>3460</v>
      </c>
      <c r="F150" s="222" t="s">
        <v>3461</v>
      </c>
      <c r="G150" s="223" t="s">
        <v>282</v>
      </c>
      <c r="H150" s="224">
        <v>1</v>
      </c>
      <c r="I150" s="225"/>
      <c r="J150" s="226">
        <f>ROUND(I150*H150,2)</f>
        <v>0</v>
      </c>
      <c r="K150" s="222" t="s">
        <v>1</v>
      </c>
      <c r="L150" s="45"/>
      <c r="M150" s="227" t="s">
        <v>1</v>
      </c>
      <c r="N150" s="228" t="s">
        <v>41</v>
      </c>
      <c r="O150" s="92"/>
      <c r="P150" s="229">
        <f>O150*H150</f>
        <v>0</v>
      </c>
      <c r="Q150" s="229">
        <v>0.00063000000000000003</v>
      </c>
      <c r="R150" s="229">
        <f>Q150*H150</f>
        <v>0.00063000000000000003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251</v>
      </c>
      <c r="AT150" s="231" t="s">
        <v>174</v>
      </c>
      <c r="AU150" s="231" t="s">
        <v>83</v>
      </c>
      <c r="AY150" s="18" t="s">
        <v>173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83</v>
      </c>
      <c r="BK150" s="232">
        <f>ROUND(I150*H150,2)</f>
        <v>0</v>
      </c>
      <c r="BL150" s="18" t="s">
        <v>251</v>
      </c>
      <c r="BM150" s="231" t="s">
        <v>3462</v>
      </c>
    </row>
    <row r="151" s="2" customFormat="1" ht="37.8" customHeight="1">
      <c r="A151" s="39"/>
      <c r="B151" s="40"/>
      <c r="C151" s="220" t="s">
        <v>237</v>
      </c>
      <c r="D151" s="220" t="s">
        <v>174</v>
      </c>
      <c r="E151" s="221" t="s">
        <v>3463</v>
      </c>
      <c r="F151" s="222" t="s">
        <v>3464</v>
      </c>
      <c r="G151" s="223" t="s">
        <v>3453</v>
      </c>
      <c r="H151" s="224">
        <v>1</v>
      </c>
      <c r="I151" s="225"/>
      <c r="J151" s="226">
        <f>ROUND(I151*H151,2)</f>
        <v>0</v>
      </c>
      <c r="K151" s="222" t="s">
        <v>1</v>
      </c>
      <c r="L151" s="45"/>
      <c r="M151" s="227" t="s">
        <v>1</v>
      </c>
      <c r="N151" s="228" t="s">
        <v>41</v>
      </c>
      <c r="O151" s="92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251</v>
      </c>
      <c r="AT151" s="231" t="s">
        <v>174</v>
      </c>
      <c r="AU151" s="231" t="s">
        <v>83</v>
      </c>
      <c r="AY151" s="18" t="s">
        <v>173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83</v>
      </c>
      <c r="BK151" s="232">
        <f>ROUND(I151*H151,2)</f>
        <v>0</v>
      </c>
      <c r="BL151" s="18" t="s">
        <v>251</v>
      </c>
      <c r="BM151" s="231" t="s">
        <v>354</v>
      </c>
    </row>
    <row r="152" s="11" customFormat="1" ht="25.92" customHeight="1">
      <c r="A152" s="11"/>
      <c r="B152" s="206"/>
      <c r="C152" s="207"/>
      <c r="D152" s="208" t="s">
        <v>75</v>
      </c>
      <c r="E152" s="209" t="s">
        <v>3465</v>
      </c>
      <c r="F152" s="209" t="s">
        <v>3466</v>
      </c>
      <c r="G152" s="207"/>
      <c r="H152" s="207"/>
      <c r="I152" s="210"/>
      <c r="J152" s="211">
        <f>BK152</f>
        <v>0</v>
      </c>
      <c r="K152" s="207"/>
      <c r="L152" s="212"/>
      <c r="M152" s="213"/>
      <c r="N152" s="214"/>
      <c r="O152" s="214"/>
      <c r="P152" s="215">
        <f>SUM(P153:P154)</f>
        <v>0</v>
      </c>
      <c r="Q152" s="214"/>
      <c r="R152" s="215">
        <f>SUM(R153:R154)</f>
        <v>0</v>
      </c>
      <c r="S152" s="214"/>
      <c r="T152" s="216">
        <f>SUM(T153:T154)</f>
        <v>0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R152" s="217" t="s">
        <v>85</v>
      </c>
      <c r="AT152" s="218" t="s">
        <v>75</v>
      </c>
      <c r="AU152" s="218" t="s">
        <v>76</v>
      </c>
      <c r="AY152" s="217" t="s">
        <v>173</v>
      </c>
      <c r="BK152" s="219">
        <f>SUM(BK153:BK154)</f>
        <v>0</v>
      </c>
    </row>
    <row r="153" s="2" customFormat="1" ht="66.75" customHeight="1">
      <c r="A153" s="39"/>
      <c r="B153" s="40"/>
      <c r="C153" s="220" t="s">
        <v>242</v>
      </c>
      <c r="D153" s="220" t="s">
        <v>174</v>
      </c>
      <c r="E153" s="221" t="s">
        <v>3467</v>
      </c>
      <c r="F153" s="222" t="s">
        <v>3468</v>
      </c>
      <c r="G153" s="223" t="s">
        <v>3469</v>
      </c>
      <c r="H153" s="224">
        <v>2</v>
      </c>
      <c r="I153" s="225"/>
      <c r="J153" s="226">
        <f>ROUND(I153*H153,2)</f>
        <v>0</v>
      </c>
      <c r="K153" s="222" t="s">
        <v>1</v>
      </c>
      <c r="L153" s="45"/>
      <c r="M153" s="227" t="s">
        <v>1</v>
      </c>
      <c r="N153" s="228" t="s">
        <v>41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251</v>
      </c>
      <c r="AT153" s="231" t="s">
        <v>174</v>
      </c>
      <c r="AU153" s="231" t="s">
        <v>83</v>
      </c>
      <c r="AY153" s="18" t="s">
        <v>173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83</v>
      </c>
      <c r="BK153" s="232">
        <f>ROUND(I153*H153,2)</f>
        <v>0</v>
      </c>
      <c r="BL153" s="18" t="s">
        <v>251</v>
      </c>
      <c r="BM153" s="231" t="s">
        <v>358</v>
      </c>
    </row>
    <row r="154" s="2" customFormat="1">
      <c r="A154" s="39"/>
      <c r="B154" s="40"/>
      <c r="C154" s="41"/>
      <c r="D154" s="233" t="s">
        <v>180</v>
      </c>
      <c r="E154" s="41"/>
      <c r="F154" s="234" t="s">
        <v>3470</v>
      </c>
      <c r="G154" s="41"/>
      <c r="H154" s="41"/>
      <c r="I154" s="235"/>
      <c r="J154" s="41"/>
      <c r="K154" s="41"/>
      <c r="L154" s="45"/>
      <c r="M154" s="236"/>
      <c r="N154" s="237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180</v>
      </c>
      <c r="AU154" s="18" t="s">
        <v>83</v>
      </c>
    </row>
    <row r="155" s="11" customFormat="1" ht="25.92" customHeight="1">
      <c r="A155" s="11"/>
      <c r="B155" s="206"/>
      <c r="C155" s="207"/>
      <c r="D155" s="208" t="s">
        <v>75</v>
      </c>
      <c r="E155" s="209" t="s">
        <v>171</v>
      </c>
      <c r="F155" s="209" t="s">
        <v>172</v>
      </c>
      <c r="G155" s="207"/>
      <c r="H155" s="207"/>
      <c r="I155" s="210"/>
      <c r="J155" s="211">
        <f>BK155</f>
        <v>0</v>
      </c>
      <c r="K155" s="207"/>
      <c r="L155" s="212"/>
      <c r="M155" s="213"/>
      <c r="N155" s="214"/>
      <c r="O155" s="214"/>
      <c r="P155" s="215">
        <f>SUM(P156:P159)</f>
        <v>0</v>
      </c>
      <c r="Q155" s="214"/>
      <c r="R155" s="215">
        <f>SUM(R156:R159)</f>
        <v>0</v>
      </c>
      <c r="S155" s="214"/>
      <c r="T155" s="216">
        <f>SUM(T156:T159)</f>
        <v>0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R155" s="217" t="s">
        <v>83</v>
      </c>
      <c r="AT155" s="218" t="s">
        <v>75</v>
      </c>
      <c r="AU155" s="218" t="s">
        <v>76</v>
      </c>
      <c r="AY155" s="217" t="s">
        <v>173</v>
      </c>
      <c r="BK155" s="219">
        <f>SUM(BK156:BK159)</f>
        <v>0</v>
      </c>
    </row>
    <row r="156" s="2" customFormat="1" ht="49.05" customHeight="1">
      <c r="A156" s="39"/>
      <c r="B156" s="40"/>
      <c r="C156" s="220" t="s">
        <v>8</v>
      </c>
      <c r="D156" s="220" t="s">
        <v>174</v>
      </c>
      <c r="E156" s="221" t="s">
        <v>185</v>
      </c>
      <c r="F156" s="222" t="s">
        <v>186</v>
      </c>
      <c r="G156" s="223" t="s">
        <v>177</v>
      </c>
      <c r="H156" s="224">
        <v>0.01</v>
      </c>
      <c r="I156" s="225"/>
      <c r="J156" s="226">
        <f>ROUND(I156*H156,2)</f>
        <v>0</v>
      </c>
      <c r="K156" s="222" t="s">
        <v>1</v>
      </c>
      <c r="L156" s="45"/>
      <c r="M156" s="227" t="s">
        <v>1</v>
      </c>
      <c r="N156" s="228" t="s">
        <v>41</v>
      </c>
      <c r="O156" s="92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178</v>
      </c>
      <c r="AT156" s="231" t="s">
        <v>174</v>
      </c>
      <c r="AU156" s="231" t="s">
        <v>83</v>
      </c>
      <c r="AY156" s="18" t="s">
        <v>173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83</v>
      </c>
      <c r="BK156" s="232">
        <f>ROUND(I156*H156,2)</f>
        <v>0</v>
      </c>
      <c r="BL156" s="18" t="s">
        <v>178</v>
      </c>
      <c r="BM156" s="231" t="s">
        <v>362</v>
      </c>
    </row>
    <row r="157" s="2" customFormat="1">
      <c r="A157" s="39"/>
      <c r="B157" s="40"/>
      <c r="C157" s="41"/>
      <c r="D157" s="233" t="s">
        <v>180</v>
      </c>
      <c r="E157" s="41"/>
      <c r="F157" s="234" t="s">
        <v>181</v>
      </c>
      <c r="G157" s="41"/>
      <c r="H157" s="41"/>
      <c r="I157" s="235"/>
      <c r="J157" s="41"/>
      <c r="K157" s="41"/>
      <c r="L157" s="45"/>
      <c r="M157" s="236"/>
      <c r="N157" s="237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180</v>
      </c>
      <c r="AU157" s="18" t="s">
        <v>83</v>
      </c>
    </row>
    <row r="158" s="2" customFormat="1" ht="44.25" customHeight="1">
      <c r="A158" s="39"/>
      <c r="B158" s="40"/>
      <c r="C158" s="220" t="s">
        <v>251</v>
      </c>
      <c r="D158" s="220" t="s">
        <v>174</v>
      </c>
      <c r="E158" s="221" t="s">
        <v>190</v>
      </c>
      <c r="F158" s="222" t="s">
        <v>191</v>
      </c>
      <c r="G158" s="223" t="s">
        <v>177</v>
      </c>
      <c r="H158" s="224">
        <v>0.0050000000000000001</v>
      </c>
      <c r="I158" s="225"/>
      <c r="J158" s="226">
        <f>ROUND(I158*H158,2)</f>
        <v>0</v>
      </c>
      <c r="K158" s="222" t="s">
        <v>1</v>
      </c>
      <c r="L158" s="45"/>
      <c r="M158" s="227" t="s">
        <v>1</v>
      </c>
      <c r="N158" s="228" t="s">
        <v>41</v>
      </c>
      <c r="O158" s="92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178</v>
      </c>
      <c r="AT158" s="231" t="s">
        <v>174</v>
      </c>
      <c r="AU158" s="231" t="s">
        <v>83</v>
      </c>
      <c r="AY158" s="18" t="s">
        <v>173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83</v>
      </c>
      <c r="BK158" s="232">
        <f>ROUND(I158*H158,2)</f>
        <v>0</v>
      </c>
      <c r="BL158" s="18" t="s">
        <v>178</v>
      </c>
      <c r="BM158" s="231" t="s">
        <v>368</v>
      </c>
    </row>
    <row r="159" s="2" customFormat="1">
      <c r="A159" s="39"/>
      <c r="B159" s="40"/>
      <c r="C159" s="41"/>
      <c r="D159" s="233" t="s">
        <v>180</v>
      </c>
      <c r="E159" s="41"/>
      <c r="F159" s="234" t="s">
        <v>181</v>
      </c>
      <c r="G159" s="41"/>
      <c r="H159" s="41"/>
      <c r="I159" s="235"/>
      <c r="J159" s="41"/>
      <c r="K159" s="41"/>
      <c r="L159" s="45"/>
      <c r="M159" s="295"/>
      <c r="N159" s="296"/>
      <c r="O159" s="265"/>
      <c r="P159" s="265"/>
      <c r="Q159" s="265"/>
      <c r="R159" s="265"/>
      <c r="S159" s="265"/>
      <c r="T159" s="297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180</v>
      </c>
      <c r="AU159" s="18" t="s">
        <v>83</v>
      </c>
    </row>
    <row r="160" s="2" customFormat="1" ht="6.96" customHeight="1">
      <c r="A160" s="39"/>
      <c r="B160" s="67"/>
      <c r="C160" s="68"/>
      <c r="D160" s="68"/>
      <c r="E160" s="68"/>
      <c r="F160" s="68"/>
      <c r="G160" s="68"/>
      <c r="H160" s="68"/>
      <c r="I160" s="68"/>
      <c r="J160" s="68"/>
      <c r="K160" s="68"/>
      <c r="L160" s="45"/>
      <c r="M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</row>
  </sheetData>
  <sheetProtection sheet="1" autoFilter="0" formatColumns="0" formatRows="0" objects="1" scenarios="1" spinCount="100000" saltValue="H64jCV5ZJ12U/4qomufNMmt6acZuFrVw+Y5FYiUbNGgaxpK3tjEhmBdcmZBH2KpG/tXkUGKlrEfLVzBsHiBkIA==" hashValue="5cdP2Qfyr2wvKoNuF66uTESniSafVYTIpXUfjJygs1lla9Rd/y744V8Wanse5G7+q0FNnlTVdTHzhTTR8txydg==" algorithmName="SHA-512" password="CC35"/>
  <autoFilter ref="C127:K15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146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Rekonstrukce VB ŽST Senice na Hané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147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3471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16. 5. 2023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33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36</v>
      </c>
      <c r="E30" s="39"/>
      <c r="F30" s="39"/>
      <c r="G30" s="39"/>
      <c r="H30" s="39"/>
      <c r="I30" s="39"/>
      <c r="J30" s="161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38</v>
      </c>
      <c r="G32" s="39"/>
      <c r="H32" s="39"/>
      <c r="I32" s="162" t="s">
        <v>37</v>
      </c>
      <c r="J32" s="162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40</v>
      </c>
      <c r="E33" s="151" t="s">
        <v>41</v>
      </c>
      <c r="F33" s="164">
        <f>ROUND((SUM(BE117:BE148)),  2)</f>
        <v>0</v>
      </c>
      <c r="G33" s="39"/>
      <c r="H33" s="39"/>
      <c r="I33" s="165">
        <v>0.20999999999999999</v>
      </c>
      <c r="J33" s="164">
        <f>ROUND(((SUM(BE117:BE148))*I33),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42</v>
      </c>
      <c r="F34" s="164">
        <f>ROUND((SUM(BF117:BF148)),  2)</f>
        <v>0</v>
      </c>
      <c r="G34" s="39"/>
      <c r="H34" s="39"/>
      <c r="I34" s="165">
        <v>0.14999999999999999</v>
      </c>
      <c r="J34" s="164">
        <f>ROUND(((SUM(BF117:BF148))*I34),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43</v>
      </c>
      <c r="F35" s="164">
        <f>ROUND((SUM(BG117:BG148)),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44</v>
      </c>
      <c r="F36" s="164">
        <f>ROUND((SUM(BH117:BH148)),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ROUND((SUM(BI117:BI148)),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46</v>
      </c>
      <c r="E39" s="168"/>
      <c r="F39" s="168"/>
      <c r="G39" s="169" t="s">
        <v>47</v>
      </c>
      <c r="H39" s="170" t="s">
        <v>48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Rekonstrukce VB ŽST Senice na Hané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147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ON -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16. 5. 2023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30</v>
      </c>
      <c r="J91" s="37" t="str">
        <f>E21</f>
        <v>SAGASTA s. r. 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153</v>
      </c>
      <c r="D94" s="186"/>
      <c r="E94" s="186"/>
      <c r="F94" s="186"/>
      <c r="G94" s="186"/>
      <c r="H94" s="186"/>
      <c r="I94" s="186"/>
      <c r="J94" s="187" t="s">
        <v>154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155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156</v>
      </c>
    </row>
    <row r="97" s="9" customFormat="1" ht="24.96" customHeight="1">
      <c r="A97" s="9"/>
      <c r="B97" s="189"/>
      <c r="C97" s="190"/>
      <c r="D97" s="191" t="s">
        <v>264</v>
      </c>
      <c r="E97" s="192"/>
      <c r="F97" s="192"/>
      <c r="G97" s="192"/>
      <c r="H97" s="192"/>
      <c r="I97" s="192"/>
      <c r="J97" s="193">
        <f>J118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158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84" t="str">
        <f>E7</f>
        <v>Rekonstrukce VB ŽST Senice na Hané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147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ON - Ostatní náklady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 xml:space="preserve"> </v>
      </c>
      <c r="G111" s="41"/>
      <c r="H111" s="41"/>
      <c r="I111" s="33" t="s">
        <v>22</v>
      </c>
      <c r="J111" s="80" t="str">
        <f>IF(J12="","",J12)</f>
        <v>16. 5. 2023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3" t="s">
        <v>24</v>
      </c>
      <c r="D113" s="41"/>
      <c r="E113" s="41"/>
      <c r="F113" s="28" t="str">
        <f>E15</f>
        <v>Správa železnic, státní organizace</v>
      </c>
      <c r="G113" s="41"/>
      <c r="H113" s="41"/>
      <c r="I113" s="33" t="s">
        <v>30</v>
      </c>
      <c r="J113" s="37" t="str">
        <f>E21</f>
        <v>SAGASTA s. r. o.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28</v>
      </c>
      <c r="D114" s="41"/>
      <c r="E114" s="41"/>
      <c r="F114" s="28" t="str">
        <f>IF(E18="","",E18)</f>
        <v>Vyplň údaj</v>
      </c>
      <c r="G114" s="41"/>
      <c r="H114" s="41"/>
      <c r="I114" s="33" t="s">
        <v>33</v>
      </c>
      <c r="J114" s="37" t="str">
        <f>E24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0" customFormat="1" ht="29.28" customHeight="1">
      <c r="A116" s="195"/>
      <c r="B116" s="196"/>
      <c r="C116" s="197" t="s">
        <v>159</v>
      </c>
      <c r="D116" s="198" t="s">
        <v>61</v>
      </c>
      <c r="E116" s="198" t="s">
        <v>57</v>
      </c>
      <c r="F116" s="198" t="s">
        <v>58</v>
      </c>
      <c r="G116" s="198" t="s">
        <v>160</v>
      </c>
      <c r="H116" s="198" t="s">
        <v>161</v>
      </c>
      <c r="I116" s="198" t="s">
        <v>162</v>
      </c>
      <c r="J116" s="198" t="s">
        <v>154</v>
      </c>
      <c r="K116" s="199" t="s">
        <v>163</v>
      </c>
      <c r="L116" s="200"/>
      <c r="M116" s="101" t="s">
        <v>1</v>
      </c>
      <c r="N116" s="102" t="s">
        <v>40</v>
      </c>
      <c r="O116" s="102" t="s">
        <v>164</v>
      </c>
      <c r="P116" s="102" t="s">
        <v>165</v>
      </c>
      <c r="Q116" s="102" t="s">
        <v>166</v>
      </c>
      <c r="R116" s="102" t="s">
        <v>167</v>
      </c>
      <c r="S116" s="102" t="s">
        <v>168</v>
      </c>
      <c r="T116" s="103" t="s">
        <v>169</v>
      </c>
      <c r="U116" s="195"/>
      <c r="V116" s="195"/>
      <c r="W116" s="195"/>
      <c r="X116" s="195"/>
      <c r="Y116" s="195"/>
      <c r="Z116" s="195"/>
      <c r="AA116" s="195"/>
      <c r="AB116" s="195"/>
      <c r="AC116" s="195"/>
      <c r="AD116" s="195"/>
      <c r="AE116" s="195"/>
    </row>
    <row r="117" s="2" customFormat="1" ht="22.8" customHeight="1">
      <c r="A117" s="39"/>
      <c r="B117" s="40"/>
      <c r="C117" s="108" t="s">
        <v>170</v>
      </c>
      <c r="D117" s="41"/>
      <c r="E117" s="41"/>
      <c r="F117" s="41"/>
      <c r="G117" s="41"/>
      <c r="H117" s="41"/>
      <c r="I117" s="41"/>
      <c r="J117" s="201">
        <f>BK117</f>
        <v>0</v>
      </c>
      <c r="K117" s="41"/>
      <c r="L117" s="45"/>
      <c r="M117" s="104"/>
      <c r="N117" s="202"/>
      <c r="O117" s="105"/>
      <c r="P117" s="203">
        <f>P118</f>
        <v>0</v>
      </c>
      <c r="Q117" s="105"/>
      <c r="R117" s="203">
        <f>R118</f>
        <v>0</v>
      </c>
      <c r="S117" s="105"/>
      <c r="T117" s="204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75</v>
      </c>
      <c r="AU117" s="18" t="s">
        <v>156</v>
      </c>
      <c r="BK117" s="205">
        <f>BK118</f>
        <v>0</v>
      </c>
    </row>
    <row r="118" s="11" customFormat="1" ht="25.92" customHeight="1">
      <c r="A118" s="11"/>
      <c r="B118" s="206"/>
      <c r="C118" s="207"/>
      <c r="D118" s="208" t="s">
        <v>75</v>
      </c>
      <c r="E118" s="209" t="s">
        <v>268</v>
      </c>
      <c r="F118" s="209" t="s">
        <v>269</v>
      </c>
      <c r="G118" s="207"/>
      <c r="H118" s="207"/>
      <c r="I118" s="210"/>
      <c r="J118" s="211">
        <f>BK118</f>
        <v>0</v>
      </c>
      <c r="K118" s="207"/>
      <c r="L118" s="212"/>
      <c r="M118" s="213"/>
      <c r="N118" s="214"/>
      <c r="O118" s="214"/>
      <c r="P118" s="215">
        <f>SUM(P119:P148)</f>
        <v>0</v>
      </c>
      <c r="Q118" s="214"/>
      <c r="R118" s="215">
        <f>SUM(R119:R148)</f>
        <v>0</v>
      </c>
      <c r="S118" s="214"/>
      <c r="T118" s="216">
        <f>SUM(T119:T148)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17" t="s">
        <v>178</v>
      </c>
      <c r="AT118" s="218" t="s">
        <v>75</v>
      </c>
      <c r="AU118" s="218" t="s">
        <v>76</v>
      </c>
      <c r="AY118" s="217" t="s">
        <v>173</v>
      </c>
      <c r="BK118" s="219">
        <f>SUM(BK119:BK148)</f>
        <v>0</v>
      </c>
    </row>
    <row r="119" s="2" customFormat="1" ht="37.8" customHeight="1">
      <c r="A119" s="39"/>
      <c r="B119" s="40"/>
      <c r="C119" s="220" t="s">
        <v>83</v>
      </c>
      <c r="D119" s="220" t="s">
        <v>174</v>
      </c>
      <c r="E119" s="221" t="s">
        <v>3472</v>
      </c>
      <c r="F119" s="222" t="s">
        <v>3473</v>
      </c>
      <c r="G119" s="223" t="s">
        <v>282</v>
      </c>
      <c r="H119" s="224">
        <v>1</v>
      </c>
      <c r="I119" s="225"/>
      <c r="J119" s="226">
        <f>ROUND(I119*H119,2)</f>
        <v>0</v>
      </c>
      <c r="K119" s="222" t="s">
        <v>1</v>
      </c>
      <c r="L119" s="45"/>
      <c r="M119" s="227" t="s">
        <v>1</v>
      </c>
      <c r="N119" s="228" t="s">
        <v>41</v>
      </c>
      <c r="O119" s="92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1" t="s">
        <v>178</v>
      </c>
      <c r="AT119" s="231" t="s">
        <v>174</v>
      </c>
      <c r="AU119" s="231" t="s">
        <v>83</v>
      </c>
      <c r="AY119" s="18" t="s">
        <v>173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8" t="s">
        <v>83</v>
      </c>
      <c r="BK119" s="232">
        <f>ROUND(I119*H119,2)</f>
        <v>0</v>
      </c>
      <c r="BL119" s="18" t="s">
        <v>178</v>
      </c>
      <c r="BM119" s="231" t="s">
        <v>3474</v>
      </c>
    </row>
    <row r="120" s="12" customFormat="1">
      <c r="A120" s="12"/>
      <c r="B120" s="238"/>
      <c r="C120" s="239"/>
      <c r="D120" s="233" t="s">
        <v>182</v>
      </c>
      <c r="E120" s="240" t="s">
        <v>1</v>
      </c>
      <c r="F120" s="241" t="s">
        <v>83</v>
      </c>
      <c r="G120" s="239"/>
      <c r="H120" s="242">
        <v>1</v>
      </c>
      <c r="I120" s="243"/>
      <c r="J120" s="239"/>
      <c r="K120" s="239"/>
      <c r="L120" s="244"/>
      <c r="M120" s="245"/>
      <c r="N120" s="246"/>
      <c r="O120" s="246"/>
      <c r="P120" s="246"/>
      <c r="Q120" s="246"/>
      <c r="R120" s="246"/>
      <c r="S120" s="246"/>
      <c r="T120" s="247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48" t="s">
        <v>182</v>
      </c>
      <c r="AU120" s="248" t="s">
        <v>83</v>
      </c>
      <c r="AV120" s="12" t="s">
        <v>85</v>
      </c>
      <c r="AW120" s="12" t="s">
        <v>32</v>
      </c>
      <c r="AX120" s="12" t="s">
        <v>76</v>
      </c>
      <c r="AY120" s="248" t="s">
        <v>173</v>
      </c>
    </row>
    <row r="121" s="16" customFormat="1">
      <c r="A121" s="16"/>
      <c r="B121" s="298"/>
      <c r="C121" s="299"/>
      <c r="D121" s="233" t="s">
        <v>182</v>
      </c>
      <c r="E121" s="300" t="s">
        <v>1</v>
      </c>
      <c r="F121" s="301" t="s">
        <v>3475</v>
      </c>
      <c r="G121" s="299"/>
      <c r="H121" s="302">
        <v>1</v>
      </c>
      <c r="I121" s="303"/>
      <c r="J121" s="299"/>
      <c r="K121" s="299"/>
      <c r="L121" s="304"/>
      <c r="M121" s="305"/>
      <c r="N121" s="306"/>
      <c r="O121" s="306"/>
      <c r="P121" s="306"/>
      <c r="Q121" s="306"/>
      <c r="R121" s="306"/>
      <c r="S121" s="306"/>
      <c r="T121" s="307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T121" s="308" t="s">
        <v>182</v>
      </c>
      <c r="AU121" s="308" t="s">
        <v>83</v>
      </c>
      <c r="AV121" s="16" t="s">
        <v>189</v>
      </c>
      <c r="AW121" s="16" t="s">
        <v>32</v>
      </c>
      <c r="AX121" s="16" t="s">
        <v>83</v>
      </c>
      <c r="AY121" s="308" t="s">
        <v>173</v>
      </c>
    </row>
    <row r="122" s="2" customFormat="1" ht="33" customHeight="1">
      <c r="A122" s="39"/>
      <c r="B122" s="40"/>
      <c r="C122" s="220" t="s">
        <v>85</v>
      </c>
      <c r="D122" s="220" t="s">
        <v>174</v>
      </c>
      <c r="E122" s="221" t="s">
        <v>3476</v>
      </c>
      <c r="F122" s="222" t="s">
        <v>3477</v>
      </c>
      <c r="G122" s="223" t="s">
        <v>282</v>
      </c>
      <c r="H122" s="224">
        <v>1</v>
      </c>
      <c r="I122" s="225"/>
      <c r="J122" s="226">
        <f>ROUND(I122*H122,2)</f>
        <v>0</v>
      </c>
      <c r="K122" s="222" t="s">
        <v>1</v>
      </c>
      <c r="L122" s="45"/>
      <c r="M122" s="227" t="s">
        <v>1</v>
      </c>
      <c r="N122" s="228" t="s">
        <v>41</v>
      </c>
      <c r="O122" s="92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1" t="s">
        <v>178</v>
      </c>
      <c r="AT122" s="231" t="s">
        <v>174</v>
      </c>
      <c r="AU122" s="231" t="s">
        <v>83</v>
      </c>
      <c r="AY122" s="18" t="s">
        <v>173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8" t="s">
        <v>83</v>
      </c>
      <c r="BK122" s="232">
        <f>ROUND(I122*H122,2)</f>
        <v>0</v>
      </c>
      <c r="BL122" s="18" t="s">
        <v>178</v>
      </c>
      <c r="BM122" s="231" t="s">
        <v>3478</v>
      </c>
    </row>
    <row r="123" s="2" customFormat="1" ht="78" customHeight="1">
      <c r="A123" s="39"/>
      <c r="B123" s="40"/>
      <c r="C123" s="220" t="s">
        <v>189</v>
      </c>
      <c r="D123" s="220" t="s">
        <v>174</v>
      </c>
      <c r="E123" s="221" t="s">
        <v>3479</v>
      </c>
      <c r="F123" s="222" t="s">
        <v>3480</v>
      </c>
      <c r="G123" s="223" t="s">
        <v>3481</v>
      </c>
      <c r="H123" s="224">
        <v>12</v>
      </c>
      <c r="I123" s="225"/>
      <c r="J123" s="226">
        <f>ROUND(I123*H123,2)</f>
        <v>0</v>
      </c>
      <c r="K123" s="222" t="s">
        <v>1</v>
      </c>
      <c r="L123" s="45"/>
      <c r="M123" s="227" t="s">
        <v>1</v>
      </c>
      <c r="N123" s="228" t="s">
        <v>41</v>
      </c>
      <c r="O123" s="92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1" t="s">
        <v>178</v>
      </c>
      <c r="AT123" s="231" t="s">
        <v>174</v>
      </c>
      <c r="AU123" s="231" t="s">
        <v>83</v>
      </c>
      <c r="AY123" s="18" t="s">
        <v>173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8" t="s">
        <v>83</v>
      </c>
      <c r="BK123" s="232">
        <f>ROUND(I123*H123,2)</f>
        <v>0</v>
      </c>
      <c r="BL123" s="18" t="s">
        <v>178</v>
      </c>
      <c r="BM123" s="231" t="s">
        <v>3482</v>
      </c>
    </row>
    <row r="124" s="12" customFormat="1">
      <c r="A124" s="12"/>
      <c r="B124" s="238"/>
      <c r="C124" s="239"/>
      <c r="D124" s="233" t="s">
        <v>182</v>
      </c>
      <c r="E124" s="240" t="s">
        <v>1</v>
      </c>
      <c r="F124" s="241" t="s">
        <v>233</v>
      </c>
      <c r="G124" s="239"/>
      <c r="H124" s="242">
        <v>12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48" t="s">
        <v>182</v>
      </c>
      <c r="AU124" s="248" t="s">
        <v>83</v>
      </c>
      <c r="AV124" s="12" t="s">
        <v>85</v>
      </c>
      <c r="AW124" s="12" t="s">
        <v>32</v>
      </c>
      <c r="AX124" s="12" t="s">
        <v>83</v>
      </c>
      <c r="AY124" s="248" t="s">
        <v>173</v>
      </c>
    </row>
    <row r="125" s="2" customFormat="1" ht="44.25" customHeight="1">
      <c r="A125" s="39"/>
      <c r="B125" s="40"/>
      <c r="C125" s="220" t="s">
        <v>178</v>
      </c>
      <c r="D125" s="220" t="s">
        <v>174</v>
      </c>
      <c r="E125" s="221" t="s">
        <v>3483</v>
      </c>
      <c r="F125" s="222" t="s">
        <v>3484</v>
      </c>
      <c r="G125" s="223" t="s">
        <v>3481</v>
      </c>
      <c r="H125" s="224">
        <v>12</v>
      </c>
      <c r="I125" s="225"/>
      <c r="J125" s="226">
        <f>ROUND(I125*H125,2)</f>
        <v>0</v>
      </c>
      <c r="K125" s="222" t="s">
        <v>1</v>
      </c>
      <c r="L125" s="45"/>
      <c r="M125" s="227" t="s">
        <v>1</v>
      </c>
      <c r="N125" s="228" t="s">
        <v>41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178</v>
      </c>
      <c r="AT125" s="231" t="s">
        <v>174</v>
      </c>
      <c r="AU125" s="231" t="s">
        <v>83</v>
      </c>
      <c r="AY125" s="18" t="s">
        <v>173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83</v>
      </c>
      <c r="BK125" s="232">
        <f>ROUND(I125*H125,2)</f>
        <v>0</v>
      </c>
      <c r="BL125" s="18" t="s">
        <v>178</v>
      </c>
      <c r="BM125" s="231" t="s">
        <v>3485</v>
      </c>
    </row>
    <row r="126" s="12" customFormat="1">
      <c r="A126" s="12"/>
      <c r="B126" s="238"/>
      <c r="C126" s="239"/>
      <c r="D126" s="233" t="s">
        <v>182</v>
      </c>
      <c r="E126" s="240" t="s">
        <v>1</v>
      </c>
      <c r="F126" s="241" t="s">
        <v>233</v>
      </c>
      <c r="G126" s="239"/>
      <c r="H126" s="242">
        <v>12</v>
      </c>
      <c r="I126" s="243"/>
      <c r="J126" s="239"/>
      <c r="K126" s="239"/>
      <c r="L126" s="244"/>
      <c r="M126" s="245"/>
      <c r="N126" s="246"/>
      <c r="O126" s="246"/>
      <c r="P126" s="246"/>
      <c r="Q126" s="246"/>
      <c r="R126" s="246"/>
      <c r="S126" s="246"/>
      <c r="T126" s="247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48" t="s">
        <v>182</v>
      </c>
      <c r="AU126" s="248" t="s">
        <v>83</v>
      </c>
      <c r="AV126" s="12" t="s">
        <v>85</v>
      </c>
      <c r="AW126" s="12" t="s">
        <v>32</v>
      </c>
      <c r="AX126" s="12" t="s">
        <v>83</v>
      </c>
      <c r="AY126" s="248" t="s">
        <v>173</v>
      </c>
    </row>
    <row r="127" s="2" customFormat="1" ht="49.05" customHeight="1">
      <c r="A127" s="39"/>
      <c r="B127" s="40"/>
      <c r="C127" s="220" t="s">
        <v>198</v>
      </c>
      <c r="D127" s="220" t="s">
        <v>174</v>
      </c>
      <c r="E127" s="221" t="s">
        <v>3486</v>
      </c>
      <c r="F127" s="222" t="s">
        <v>3487</v>
      </c>
      <c r="G127" s="223" t="s">
        <v>3481</v>
      </c>
      <c r="H127" s="224">
        <v>12</v>
      </c>
      <c r="I127" s="225"/>
      <c r="J127" s="226">
        <f>ROUND(I127*H127,2)</f>
        <v>0</v>
      </c>
      <c r="K127" s="222" t="s">
        <v>1</v>
      </c>
      <c r="L127" s="45"/>
      <c r="M127" s="227" t="s">
        <v>1</v>
      </c>
      <c r="N127" s="228" t="s">
        <v>41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178</v>
      </c>
      <c r="AT127" s="231" t="s">
        <v>174</v>
      </c>
      <c r="AU127" s="231" t="s">
        <v>83</v>
      </c>
      <c r="AY127" s="18" t="s">
        <v>173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83</v>
      </c>
      <c r="BK127" s="232">
        <f>ROUND(I127*H127,2)</f>
        <v>0</v>
      </c>
      <c r="BL127" s="18" t="s">
        <v>178</v>
      </c>
      <c r="BM127" s="231" t="s">
        <v>3488</v>
      </c>
    </row>
    <row r="128" s="12" customFormat="1">
      <c r="A128" s="12"/>
      <c r="B128" s="238"/>
      <c r="C128" s="239"/>
      <c r="D128" s="233" t="s">
        <v>182</v>
      </c>
      <c r="E128" s="240" t="s">
        <v>1</v>
      </c>
      <c r="F128" s="241" t="s">
        <v>233</v>
      </c>
      <c r="G128" s="239"/>
      <c r="H128" s="242">
        <v>12</v>
      </c>
      <c r="I128" s="243"/>
      <c r="J128" s="239"/>
      <c r="K128" s="239"/>
      <c r="L128" s="244"/>
      <c r="M128" s="245"/>
      <c r="N128" s="246"/>
      <c r="O128" s="246"/>
      <c r="P128" s="246"/>
      <c r="Q128" s="246"/>
      <c r="R128" s="246"/>
      <c r="S128" s="246"/>
      <c r="T128" s="247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48" t="s">
        <v>182</v>
      </c>
      <c r="AU128" s="248" t="s">
        <v>83</v>
      </c>
      <c r="AV128" s="12" t="s">
        <v>85</v>
      </c>
      <c r="AW128" s="12" t="s">
        <v>32</v>
      </c>
      <c r="AX128" s="12" t="s">
        <v>83</v>
      </c>
      <c r="AY128" s="248" t="s">
        <v>173</v>
      </c>
    </row>
    <row r="129" s="2" customFormat="1" ht="62.7" customHeight="1">
      <c r="A129" s="39"/>
      <c r="B129" s="40"/>
      <c r="C129" s="220" t="s">
        <v>203</v>
      </c>
      <c r="D129" s="220" t="s">
        <v>174</v>
      </c>
      <c r="E129" s="221" t="s">
        <v>3489</v>
      </c>
      <c r="F129" s="222" t="s">
        <v>3490</v>
      </c>
      <c r="G129" s="223" t="s">
        <v>3481</v>
      </c>
      <c r="H129" s="224">
        <v>12</v>
      </c>
      <c r="I129" s="225"/>
      <c r="J129" s="226">
        <f>ROUND(I129*H129,2)</f>
        <v>0</v>
      </c>
      <c r="K129" s="222" t="s">
        <v>1</v>
      </c>
      <c r="L129" s="45"/>
      <c r="M129" s="227" t="s">
        <v>1</v>
      </c>
      <c r="N129" s="228" t="s">
        <v>41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178</v>
      </c>
      <c r="AT129" s="231" t="s">
        <v>174</v>
      </c>
      <c r="AU129" s="231" t="s">
        <v>83</v>
      </c>
      <c r="AY129" s="18" t="s">
        <v>173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83</v>
      </c>
      <c r="BK129" s="232">
        <f>ROUND(I129*H129,2)</f>
        <v>0</v>
      </c>
      <c r="BL129" s="18" t="s">
        <v>178</v>
      </c>
      <c r="BM129" s="231" t="s">
        <v>3491</v>
      </c>
    </row>
    <row r="130" s="12" customFormat="1">
      <c r="A130" s="12"/>
      <c r="B130" s="238"/>
      <c r="C130" s="239"/>
      <c r="D130" s="233" t="s">
        <v>182</v>
      </c>
      <c r="E130" s="240" t="s">
        <v>1</v>
      </c>
      <c r="F130" s="241" t="s">
        <v>233</v>
      </c>
      <c r="G130" s="239"/>
      <c r="H130" s="242">
        <v>12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48" t="s">
        <v>182</v>
      </c>
      <c r="AU130" s="248" t="s">
        <v>83</v>
      </c>
      <c r="AV130" s="12" t="s">
        <v>85</v>
      </c>
      <c r="AW130" s="12" t="s">
        <v>32</v>
      </c>
      <c r="AX130" s="12" t="s">
        <v>83</v>
      </c>
      <c r="AY130" s="248" t="s">
        <v>173</v>
      </c>
    </row>
    <row r="131" s="2" customFormat="1" ht="49.05" customHeight="1">
      <c r="A131" s="39"/>
      <c r="B131" s="40"/>
      <c r="C131" s="220" t="s">
        <v>208</v>
      </c>
      <c r="D131" s="220" t="s">
        <v>174</v>
      </c>
      <c r="E131" s="221" t="s">
        <v>3492</v>
      </c>
      <c r="F131" s="222" t="s">
        <v>3493</v>
      </c>
      <c r="G131" s="223" t="s">
        <v>282</v>
      </c>
      <c r="H131" s="224">
        <v>1</v>
      </c>
      <c r="I131" s="225"/>
      <c r="J131" s="226">
        <f>ROUND(I131*H131,2)</f>
        <v>0</v>
      </c>
      <c r="K131" s="222" t="s">
        <v>1</v>
      </c>
      <c r="L131" s="45"/>
      <c r="M131" s="227" t="s">
        <v>1</v>
      </c>
      <c r="N131" s="228" t="s">
        <v>41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178</v>
      </c>
      <c r="AT131" s="231" t="s">
        <v>174</v>
      </c>
      <c r="AU131" s="231" t="s">
        <v>83</v>
      </c>
      <c r="AY131" s="18" t="s">
        <v>173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83</v>
      </c>
      <c r="BK131" s="232">
        <f>ROUND(I131*H131,2)</f>
        <v>0</v>
      </c>
      <c r="BL131" s="18" t="s">
        <v>178</v>
      </c>
      <c r="BM131" s="231" t="s">
        <v>3494</v>
      </c>
    </row>
    <row r="132" s="12" customFormat="1">
      <c r="A132" s="12"/>
      <c r="B132" s="238"/>
      <c r="C132" s="239"/>
      <c r="D132" s="233" t="s">
        <v>182</v>
      </c>
      <c r="E132" s="240" t="s">
        <v>1</v>
      </c>
      <c r="F132" s="241" t="s">
        <v>83</v>
      </c>
      <c r="G132" s="239"/>
      <c r="H132" s="242">
        <v>1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48" t="s">
        <v>182</v>
      </c>
      <c r="AU132" s="248" t="s">
        <v>83</v>
      </c>
      <c r="AV132" s="12" t="s">
        <v>85</v>
      </c>
      <c r="AW132" s="12" t="s">
        <v>32</v>
      </c>
      <c r="AX132" s="12" t="s">
        <v>76</v>
      </c>
      <c r="AY132" s="248" t="s">
        <v>173</v>
      </c>
    </row>
    <row r="133" s="16" customFormat="1">
      <c r="A133" s="16"/>
      <c r="B133" s="298"/>
      <c r="C133" s="299"/>
      <c r="D133" s="233" t="s">
        <v>182</v>
      </c>
      <c r="E133" s="300" t="s">
        <v>1</v>
      </c>
      <c r="F133" s="301" t="s">
        <v>3475</v>
      </c>
      <c r="G133" s="299"/>
      <c r="H133" s="302">
        <v>1</v>
      </c>
      <c r="I133" s="303"/>
      <c r="J133" s="299"/>
      <c r="K133" s="299"/>
      <c r="L133" s="304"/>
      <c r="M133" s="305"/>
      <c r="N133" s="306"/>
      <c r="O133" s="306"/>
      <c r="P133" s="306"/>
      <c r="Q133" s="306"/>
      <c r="R133" s="306"/>
      <c r="S133" s="306"/>
      <c r="T133" s="307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T133" s="308" t="s">
        <v>182</v>
      </c>
      <c r="AU133" s="308" t="s">
        <v>83</v>
      </c>
      <c r="AV133" s="16" t="s">
        <v>189</v>
      </c>
      <c r="AW133" s="16" t="s">
        <v>32</v>
      </c>
      <c r="AX133" s="16" t="s">
        <v>83</v>
      </c>
      <c r="AY133" s="308" t="s">
        <v>173</v>
      </c>
    </row>
    <row r="134" s="2" customFormat="1" ht="16.5" customHeight="1">
      <c r="A134" s="39"/>
      <c r="B134" s="40"/>
      <c r="C134" s="220" t="s">
        <v>213</v>
      </c>
      <c r="D134" s="220" t="s">
        <v>174</v>
      </c>
      <c r="E134" s="221" t="s">
        <v>3495</v>
      </c>
      <c r="F134" s="222" t="s">
        <v>3496</v>
      </c>
      <c r="G134" s="223" t="s">
        <v>282</v>
      </c>
      <c r="H134" s="224">
        <v>1</v>
      </c>
      <c r="I134" s="225"/>
      <c r="J134" s="226">
        <f>ROUND(I134*H134,2)</f>
        <v>0</v>
      </c>
      <c r="K134" s="222" t="s">
        <v>1</v>
      </c>
      <c r="L134" s="45"/>
      <c r="M134" s="227" t="s">
        <v>1</v>
      </c>
      <c r="N134" s="228" t="s">
        <v>41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178</v>
      </c>
      <c r="AT134" s="231" t="s">
        <v>174</v>
      </c>
      <c r="AU134" s="231" t="s">
        <v>83</v>
      </c>
      <c r="AY134" s="18" t="s">
        <v>173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83</v>
      </c>
      <c r="BK134" s="232">
        <f>ROUND(I134*H134,2)</f>
        <v>0</v>
      </c>
      <c r="BL134" s="18" t="s">
        <v>178</v>
      </c>
      <c r="BM134" s="231" t="s">
        <v>3497</v>
      </c>
    </row>
    <row r="135" s="12" customFormat="1">
      <c r="A135" s="12"/>
      <c r="B135" s="238"/>
      <c r="C135" s="239"/>
      <c r="D135" s="233" t="s">
        <v>182</v>
      </c>
      <c r="E135" s="240" t="s">
        <v>1</v>
      </c>
      <c r="F135" s="241" t="s">
        <v>83</v>
      </c>
      <c r="G135" s="239"/>
      <c r="H135" s="242">
        <v>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48" t="s">
        <v>182</v>
      </c>
      <c r="AU135" s="248" t="s">
        <v>83</v>
      </c>
      <c r="AV135" s="12" t="s">
        <v>85</v>
      </c>
      <c r="AW135" s="12" t="s">
        <v>32</v>
      </c>
      <c r="AX135" s="12" t="s">
        <v>76</v>
      </c>
      <c r="AY135" s="248" t="s">
        <v>173</v>
      </c>
    </row>
    <row r="136" s="16" customFormat="1">
      <c r="A136" s="16"/>
      <c r="B136" s="298"/>
      <c r="C136" s="299"/>
      <c r="D136" s="233" t="s">
        <v>182</v>
      </c>
      <c r="E136" s="300" t="s">
        <v>1</v>
      </c>
      <c r="F136" s="301" t="s">
        <v>3475</v>
      </c>
      <c r="G136" s="299"/>
      <c r="H136" s="302">
        <v>1</v>
      </c>
      <c r="I136" s="303"/>
      <c r="J136" s="299"/>
      <c r="K136" s="299"/>
      <c r="L136" s="304"/>
      <c r="M136" s="305"/>
      <c r="N136" s="306"/>
      <c r="O136" s="306"/>
      <c r="P136" s="306"/>
      <c r="Q136" s="306"/>
      <c r="R136" s="306"/>
      <c r="S136" s="306"/>
      <c r="T136" s="307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308" t="s">
        <v>182</v>
      </c>
      <c r="AU136" s="308" t="s">
        <v>83</v>
      </c>
      <c r="AV136" s="16" t="s">
        <v>189</v>
      </c>
      <c r="AW136" s="16" t="s">
        <v>32</v>
      </c>
      <c r="AX136" s="16" t="s">
        <v>83</v>
      </c>
      <c r="AY136" s="308" t="s">
        <v>173</v>
      </c>
    </row>
    <row r="137" s="2" customFormat="1" ht="37.8" customHeight="1">
      <c r="A137" s="39"/>
      <c r="B137" s="40"/>
      <c r="C137" s="220" t="s">
        <v>218</v>
      </c>
      <c r="D137" s="220" t="s">
        <v>174</v>
      </c>
      <c r="E137" s="221" t="s">
        <v>3498</v>
      </c>
      <c r="F137" s="222" t="s">
        <v>3499</v>
      </c>
      <c r="G137" s="223" t="s">
        <v>282</v>
      </c>
      <c r="H137" s="224">
        <v>1</v>
      </c>
      <c r="I137" s="225"/>
      <c r="J137" s="226">
        <f>ROUND(I137*H137,2)</f>
        <v>0</v>
      </c>
      <c r="K137" s="222" t="s">
        <v>1</v>
      </c>
      <c r="L137" s="45"/>
      <c r="M137" s="227" t="s">
        <v>1</v>
      </c>
      <c r="N137" s="228" t="s">
        <v>41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178</v>
      </c>
      <c r="AT137" s="231" t="s">
        <v>174</v>
      </c>
      <c r="AU137" s="231" t="s">
        <v>83</v>
      </c>
      <c r="AY137" s="18" t="s">
        <v>173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83</v>
      </c>
      <c r="BK137" s="232">
        <f>ROUND(I137*H137,2)</f>
        <v>0</v>
      </c>
      <c r="BL137" s="18" t="s">
        <v>178</v>
      </c>
      <c r="BM137" s="231" t="s">
        <v>3500</v>
      </c>
    </row>
    <row r="138" s="12" customFormat="1">
      <c r="A138" s="12"/>
      <c r="B138" s="238"/>
      <c r="C138" s="239"/>
      <c r="D138" s="233" t="s">
        <v>182</v>
      </c>
      <c r="E138" s="240" t="s">
        <v>1</v>
      </c>
      <c r="F138" s="241" t="s">
        <v>83</v>
      </c>
      <c r="G138" s="239"/>
      <c r="H138" s="242">
        <v>1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48" t="s">
        <v>182</v>
      </c>
      <c r="AU138" s="248" t="s">
        <v>83</v>
      </c>
      <c r="AV138" s="12" t="s">
        <v>85</v>
      </c>
      <c r="AW138" s="12" t="s">
        <v>32</v>
      </c>
      <c r="AX138" s="12" t="s">
        <v>76</v>
      </c>
      <c r="AY138" s="248" t="s">
        <v>173</v>
      </c>
    </row>
    <row r="139" s="16" customFormat="1">
      <c r="A139" s="16"/>
      <c r="B139" s="298"/>
      <c r="C139" s="299"/>
      <c r="D139" s="233" t="s">
        <v>182</v>
      </c>
      <c r="E139" s="300" t="s">
        <v>1</v>
      </c>
      <c r="F139" s="301" t="s">
        <v>3475</v>
      </c>
      <c r="G139" s="299"/>
      <c r="H139" s="302">
        <v>1</v>
      </c>
      <c r="I139" s="303"/>
      <c r="J139" s="299"/>
      <c r="K139" s="299"/>
      <c r="L139" s="304"/>
      <c r="M139" s="305"/>
      <c r="N139" s="306"/>
      <c r="O139" s="306"/>
      <c r="P139" s="306"/>
      <c r="Q139" s="306"/>
      <c r="R139" s="306"/>
      <c r="S139" s="306"/>
      <c r="T139" s="307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T139" s="308" t="s">
        <v>182</v>
      </c>
      <c r="AU139" s="308" t="s">
        <v>83</v>
      </c>
      <c r="AV139" s="16" t="s">
        <v>189</v>
      </c>
      <c r="AW139" s="16" t="s">
        <v>32</v>
      </c>
      <c r="AX139" s="16" t="s">
        <v>83</v>
      </c>
      <c r="AY139" s="308" t="s">
        <v>173</v>
      </c>
    </row>
    <row r="140" s="2" customFormat="1" ht="37.8" customHeight="1">
      <c r="A140" s="39"/>
      <c r="B140" s="40"/>
      <c r="C140" s="220" t="s">
        <v>224</v>
      </c>
      <c r="D140" s="220" t="s">
        <v>174</v>
      </c>
      <c r="E140" s="221" t="s">
        <v>3501</v>
      </c>
      <c r="F140" s="222" t="s">
        <v>3502</v>
      </c>
      <c r="G140" s="223" t="s">
        <v>282</v>
      </c>
      <c r="H140" s="224">
        <v>1</v>
      </c>
      <c r="I140" s="225"/>
      <c r="J140" s="226">
        <f>ROUND(I140*H140,2)</f>
        <v>0</v>
      </c>
      <c r="K140" s="222" t="s">
        <v>1</v>
      </c>
      <c r="L140" s="45"/>
      <c r="M140" s="227" t="s">
        <v>1</v>
      </c>
      <c r="N140" s="228" t="s">
        <v>41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178</v>
      </c>
      <c r="AT140" s="231" t="s">
        <v>174</v>
      </c>
      <c r="AU140" s="231" t="s">
        <v>83</v>
      </c>
      <c r="AY140" s="18" t="s">
        <v>173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83</v>
      </c>
      <c r="BK140" s="232">
        <f>ROUND(I140*H140,2)</f>
        <v>0</v>
      </c>
      <c r="BL140" s="18" t="s">
        <v>178</v>
      </c>
      <c r="BM140" s="231" t="s">
        <v>3503</v>
      </c>
    </row>
    <row r="141" s="12" customFormat="1">
      <c r="A141" s="12"/>
      <c r="B141" s="238"/>
      <c r="C141" s="239"/>
      <c r="D141" s="233" t="s">
        <v>182</v>
      </c>
      <c r="E141" s="240" t="s">
        <v>1</v>
      </c>
      <c r="F141" s="241" t="s">
        <v>83</v>
      </c>
      <c r="G141" s="239"/>
      <c r="H141" s="242">
        <v>1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48" t="s">
        <v>182</v>
      </c>
      <c r="AU141" s="248" t="s">
        <v>83</v>
      </c>
      <c r="AV141" s="12" t="s">
        <v>85</v>
      </c>
      <c r="AW141" s="12" t="s">
        <v>32</v>
      </c>
      <c r="AX141" s="12" t="s">
        <v>76</v>
      </c>
      <c r="AY141" s="248" t="s">
        <v>173</v>
      </c>
    </row>
    <row r="142" s="16" customFormat="1">
      <c r="A142" s="16"/>
      <c r="B142" s="298"/>
      <c r="C142" s="299"/>
      <c r="D142" s="233" t="s">
        <v>182</v>
      </c>
      <c r="E142" s="300" t="s">
        <v>1</v>
      </c>
      <c r="F142" s="301" t="s">
        <v>3475</v>
      </c>
      <c r="G142" s="299"/>
      <c r="H142" s="302">
        <v>1</v>
      </c>
      <c r="I142" s="303"/>
      <c r="J142" s="299"/>
      <c r="K142" s="299"/>
      <c r="L142" s="304"/>
      <c r="M142" s="305"/>
      <c r="N142" s="306"/>
      <c r="O142" s="306"/>
      <c r="P142" s="306"/>
      <c r="Q142" s="306"/>
      <c r="R142" s="306"/>
      <c r="S142" s="306"/>
      <c r="T142" s="307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T142" s="308" t="s">
        <v>182</v>
      </c>
      <c r="AU142" s="308" t="s">
        <v>83</v>
      </c>
      <c r="AV142" s="16" t="s">
        <v>189</v>
      </c>
      <c r="AW142" s="16" t="s">
        <v>32</v>
      </c>
      <c r="AX142" s="16" t="s">
        <v>83</v>
      </c>
      <c r="AY142" s="308" t="s">
        <v>173</v>
      </c>
    </row>
    <row r="143" s="2" customFormat="1" ht="24.15" customHeight="1">
      <c r="A143" s="39"/>
      <c r="B143" s="40"/>
      <c r="C143" s="220" t="s">
        <v>228</v>
      </c>
      <c r="D143" s="220" t="s">
        <v>174</v>
      </c>
      <c r="E143" s="221" t="s">
        <v>3504</v>
      </c>
      <c r="F143" s="222" t="s">
        <v>3505</v>
      </c>
      <c r="G143" s="223" t="s">
        <v>267</v>
      </c>
      <c r="H143" s="224">
        <v>1</v>
      </c>
      <c r="I143" s="225"/>
      <c r="J143" s="226">
        <f>ROUND(I143*H143,2)</f>
        <v>0</v>
      </c>
      <c r="K143" s="222" t="s">
        <v>1</v>
      </c>
      <c r="L143" s="45"/>
      <c r="M143" s="227" t="s">
        <v>1</v>
      </c>
      <c r="N143" s="228" t="s">
        <v>41</v>
      </c>
      <c r="O143" s="92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272</v>
      </c>
      <c r="AT143" s="231" t="s">
        <v>174</v>
      </c>
      <c r="AU143" s="231" t="s">
        <v>83</v>
      </c>
      <c r="AY143" s="18" t="s">
        <v>173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83</v>
      </c>
      <c r="BK143" s="232">
        <f>ROUND(I143*H143,2)</f>
        <v>0</v>
      </c>
      <c r="BL143" s="18" t="s">
        <v>272</v>
      </c>
      <c r="BM143" s="231" t="s">
        <v>3506</v>
      </c>
    </row>
    <row r="144" s="2" customFormat="1">
      <c r="A144" s="39"/>
      <c r="B144" s="40"/>
      <c r="C144" s="41"/>
      <c r="D144" s="233" t="s">
        <v>180</v>
      </c>
      <c r="E144" s="41"/>
      <c r="F144" s="234" t="s">
        <v>3507</v>
      </c>
      <c r="G144" s="41"/>
      <c r="H144" s="41"/>
      <c r="I144" s="235"/>
      <c r="J144" s="41"/>
      <c r="K144" s="41"/>
      <c r="L144" s="45"/>
      <c r="M144" s="236"/>
      <c r="N144" s="237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180</v>
      </c>
      <c r="AU144" s="18" t="s">
        <v>83</v>
      </c>
    </row>
    <row r="145" s="2" customFormat="1" ht="24.15" customHeight="1">
      <c r="A145" s="39"/>
      <c r="B145" s="40"/>
      <c r="C145" s="220" t="s">
        <v>233</v>
      </c>
      <c r="D145" s="220" t="s">
        <v>174</v>
      </c>
      <c r="E145" s="221" t="s">
        <v>3508</v>
      </c>
      <c r="F145" s="222" t="s">
        <v>3509</v>
      </c>
      <c r="G145" s="223" t="s">
        <v>282</v>
      </c>
      <c r="H145" s="224">
        <v>1</v>
      </c>
      <c r="I145" s="225"/>
      <c r="J145" s="226">
        <f>ROUND(I145*H145,2)</f>
        <v>0</v>
      </c>
      <c r="K145" s="222" t="s">
        <v>1</v>
      </c>
      <c r="L145" s="45"/>
      <c r="M145" s="227" t="s">
        <v>1</v>
      </c>
      <c r="N145" s="228" t="s">
        <v>41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178</v>
      </c>
      <c r="AT145" s="231" t="s">
        <v>174</v>
      </c>
      <c r="AU145" s="231" t="s">
        <v>83</v>
      </c>
      <c r="AY145" s="18" t="s">
        <v>173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83</v>
      </c>
      <c r="BK145" s="232">
        <f>ROUND(I145*H145,2)</f>
        <v>0</v>
      </c>
      <c r="BL145" s="18" t="s">
        <v>178</v>
      </c>
      <c r="BM145" s="231" t="s">
        <v>3510</v>
      </c>
    </row>
    <row r="146" s="12" customFormat="1">
      <c r="A146" s="12"/>
      <c r="B146" s="238"/>
      <c r="C146" s="239"/>
      <c r="D146" s="233" t="s">
        <v>182</v>
      </c>
      <c r="E146" s="240" t="s">
        <v>1</v>
      </c>
      <c r="F146" s="241" t="s">
        <v>83</v>
      </c>
      <c r="G146" s="239"/>
      <c r="H146" s="242">
        <v>1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48" t="s">
        <v>182</v>
      </c>
      <c r="AU146" s="248" t="s">
        <v>83</v>
      </c>
      <c r="AV146" s="12" t="s">
        <v>85</v>
      </c>
      <c r="AW146" s="12" t="s">
        <v>32</v>
      </c>
      <c r="AX146" s="12" t="s">
        <v>76</v>
      </c>
      <c r="AY146" s="248" t="s">
        <v>173</v>
      </c>
    </row>
    <row r="147" s="16" customFormat="1">
      <c r="A147" s="16"/>
      <c r="B147" s="298"/>
      <c r="C147" s="299"/>
      <c r="D147" s="233" t="s">
        <v>182</v>
      </c>
      <c r="E147" s="300" t="s">
        <v>1</v>
      </c>
      <c r="F147" s="301" t="s">
        <v>3475</v>
      </c>
      <c r="G147" s="299"/>
      <c r="H147" s="302">
        <v>1</v>
      </c>
      <c r="I147" s="303"/>
      <c r="J147" s="299"/>
      <c r="K147" s="299"/>
      <c r="L147" s="304"/>
      <c r="M147" s="305"/>
      <c r="N147" s="306"/>
      <c r="O147" s="306"/>
      <c r="P147" s="306"/>
      <c r="Q147" s="306"/>
      <c r="R147" s="306"/>
      <c r="S147" s="306"/>
      <c r="T147" s="307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308" t="s">
        <v>182</v>
      </c>
      <c r="AU147" s="308" t="s">
        <v>83</v>
      </c>
      <c r="AV147" s="16" t="s">
        <v>189</v>
      </c>
      <c r="AW147" s="16" t="s">
        <v>32</v>
      </c>
      <c r="AX147" s="16" t="s">
        <v>83</v>
      </c>
      <c r="AY147" s="308" t="s">
        <v>173</v>
      </c>
    </row>
    <row r="148" s="2" customFormat="1" ht="16.5" customHeight="1">
      <c r="A148" s="39"/>
      <c r="B148" s="40"/>
      <c r="C148" s="220" t="s">
        <v>237</v>
      </c>
      <c r="D148" s="220" t="s">
        <v>174</v>
      </c>
      <c r="E148" s="221" t="s">
        <v>3511</v>
      </c>
      <c r="F148" s="222" t="s">
        <v>3512</v>
      </c>
      <c r="G148" s="223" t="s">
        <v>282</v>
      </c>
      <c r="H148" s="224">
        <v>1</v>
      </c>
      <c r="I148" s="225"/>
      <c r="J148" s="226">
        <f>ROUND(I148*H148,2)</f>
        <v>0</v>
      </c>
      <c r="K148" s="222" t="s">
        <v>1</v>
      </c>
      <c r="L148" s="45"/>
      <c r="M148" s="263" t="s">
        <v>1</v>
      </c>
      <c r="N148" s="264" t="s">
        <v>41</v>
      </c>
      <c r="O148" s="265"/>
      <c r="P148" s="266">
        <f>O148*H148</f>
        <v>0</v>
      </c>
      <c r="Q148" s="266">
        <v>0</v>
      </c>
      <c r="R148" s="266">
        <f>Q148*H148</f>
        <v>0</v>
      </c>
      <c r="S148" s="266">
        <v>0</v>
      </c>
      <c r="T148" s="26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178</v>
      </c>
      <c r="AT148" s="231" t="s">
        <v>174</v>
      </c>
      <c r="AU148" s="231" t="s">
        <v>83</v>
      </c>
      <c r="AY148" s="18" t="s">
        <v>173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83</v>
      </c>
      <c r="BK148" s="232">
        <f>ROUND(I148*H148,2)</f>
        <v>0</v>
      </c>
      <c r="BL148" s="18" t="s">
        <v>178</v>
      </c>
      <c r="BM148" s="231" t="s">
        <v>3513</v>
      </c>
    </row>
    <row r="149" s="2" customFormat="1" ht="6.96" customHeight="1">
      <c r="A149" s="39"/>
      <c r="B149" s="67"/>
      <c r="C149" s="68"/>
      <c r="D149" s="68"/>
      <c r="E149" s="68"/>
      <c r="F149" s="68"/>
      <c r="G149" s="68"/>
      <c r="H149" s="68"/>
      <c r="I149" s="68"/>
      <c r="J149" s="68"/>
      <c r="K149" s="68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7JStdg0Jojaikl3ZiCZ1iETxhn+prV3i/tVpWHfFZ5h0V4koNoTC2pQVcCjZSDXctlJvUDCzB7h+41DLr63xag==" hashValue="HrKJYlsK7fVIuXtG/tutLROEcnnfcm2KEsC9M4Eva47yU0BbTBGN2GPHlGYTKQI3VMSI12FI1CrRGIMyEkBmRg==" algorithmName="SHA-512" password="CC35"/>
  <autoFilter ref="C116:K14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146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Rekonstrukce VB ŽST Senice na Hané</v>
      </c>
      <c r="F7" s="151"/>
      <c r="G7" s="151"/>
      <c r="H7" s="151"/>
      <c r="L7" s="21"/>
    </row>
    <row r="8" s="1" customFormat="1" ht="12" customHeight="1">
      <c r="B8" s="21"/>
      <c r="D8" s="151" t="s">
        <v>147</v>
      </c>
      <c r="L8" s="21"/>
    </row>
    <row r="9" s="2" customFormat="1" ht="16.5" customHeight="1">
      <c r="A9" s="39"/>
      <c r="B9" s="45"/>
      <c r="C9" s="39"/>
      <c r="D9" s="39"/>
      <c r="E9" s="152" t="s">
        <v>148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149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150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16. 5. 2023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83.25" customHeight="1">
      <c r="A29" s="155"/>
      <c r="B29" s="156"/>
      <c r="C29" s="155"/>
      <c r="D29" s="155"/>
      <c r="E29" s="157" t="s">
        <v>151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ROUND(J121,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ROUND((SUM(BE121:BE185)),  2)</f>
        <v>0</v>
      </c>
      <c r="G35" s="39"/>
      <c r="H35" s="39"/>
      <c r="I35" s="165">
        <v>0.20999999999999999</v>
      </c>
      <c r="J35" s="164">
        <f>ROUND(((SUM(BE121:BE185))*I35),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ROUND((SUM(BF121:BF185)),  2)</f>
        <v>0</v>
      </c>
      <c r="G36" s="39"/>
      <c r="H36" s="39"/>
      <c r="I36" s="165">
        <v>0.14999999999999999</v>
      </c>
      <c r="J36" s="164">
        <f>ROUND(((SUM(BF121:BF185))*I36),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ROUND((SUM(BG121:BG185)),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ROUND((SUM(BH121:BH185)),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ROUND((SUM(BI121:BI185)),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Rekonstrukce VB ŽST Senice na Hané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147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148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149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90-90 - Likvidace odpadů včetně dopravy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16. 5. 2023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 státní organizace</v>
      </c>
      <c r="G93" s="41"/>
      <c r="H93" s="41"/>
      <c r="I93" s="33" t="s">
        <v>30</v>
      </c>
      <c r="J93" s="37" t="str">
        <f>E23</f>
        <v>SAGASTA s. r. 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153</v>
      </c>
      <c r="D96" s="186"/>
      <c r="E96" s="186"/>
      <c r="F96" s="186"/>
      <c r="G96" s="186"/>
      <c r="H96" s="186"/>
      <c r="I96" s="186"/>
      <c r="J96" s="187" t="s">
        <v>154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155</v>
      </c>
      <c r="D98" s="41"/>
      <c r="E98" s="41"/>
      <c r="F98" s="41"/>
      <c r="G98" s="41"/>
      <c r="H98" s="41"/>
      <c r="I98" s="41"/>
      <c r="J98" s="111">
        <f>J121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156</v>
      </c>
    </row>
    <row r="99" s="9" customFormat="1" ht="24.96" customHeight="1">
      <c r="A99" s="9"/>
      <c r="B99" s="189"/>
      <c r="C99" s="190"/>
      <c r="D99" s="191" t="s">
        <v>157</v>
      </c>
      <c r="E99" s="192"/>
      <c r="F99" s="192"/>
      <c r="G99" s="192"/>
      <c r="H99" s="192"/>
      <c r="I99" s="192"/>
      <c r="J99" s="193">
        <f>J122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158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84" t="str">
        <f>E7</f>
        <v>Rekonstrukce VB ŽST Senice na Hané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1" customFormat="1" ht="12" customHeight="1">
      <c r="B110" s="22"/>
      <c r="C110" s="33" t="s">
        <v>147</v>
      </c>
      <c r="D110" s="23"/>
      <c r="E110" s="23"/>
      <c r="F110" s="23"/>
      <c r="G110" s="23"/>
      <c r="H110" s="23"/>
      <c r="I110" s="23"/>
      <c r="J110" s="23"/>
      <c r="K110" s="23"/>
      <c r="L110" s="21"/>
    </row>
    <row r="111" s="2" customFormat="1" ht="16.5" customHeight="1">
      <c r="A111" s="39"/>
      <c r="B111" s="40"/>
      <c r="C111" s="41"/>
      <c r="D111" s="41"/>
      <c r="E111" s="184" t="s">
        <v>148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149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E11</f>
        <v>SO 90-90 - Likvidace odpadů včetně dopravy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F14</f>
        <v xml:space="preserve"> </v>
      </c>
      <c r="G115" s="41"/>
      <c r="H115" s="41"/>
      <c r="I115" s="33" t="s">
        <v>22</v>
      </c>
      <c r="J115" s="80" t="str">
        <f>IF(J14="","",J14)</f>
        <v>16. 5. 2023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E17</f>
        <v>Správa železnic, státní organizace</v>
      </c>
      <c r="G117" s="41"/>
      <c r="H117" s="41"/>
      <c r="I117" s="33" t="s">
        <v>30</v>
      </c>
      <c r="J117" s="37" t="str">
        <f>E23</f>
        <v>SAGASTA s. r. 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IF(E20="","",E20)</f>
        <v>Vyplň údaj</v>
      </c>
      <c r="G118" s="41"/>
      <c r="H118" s="41"/>
      <c r="I118" s="33" t="s">
        <v>33</v>
      </c>
      <c r="J118" s="37" t="str">
        <f>E26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0" customFormat="1" ht="29.28" customHeight="1">
      <c r="A120" s="195"/>
      <c r="B120" s="196"/>
      <c r="C120" s="197" t="s">
        <v>159</v>
      </c>
      <c r="D120" s="198" t="s">
        <v>61</v>
      </c>
      <c r="E120" s="198" t="s">
        <v>57</v>
      </c>
      <c r="F120" s="198" t="s">
        <v>58</v>
      </c>
      <c r="G120" s="198" t="s">
        <v>160</v>
      </c>
      <c r="H120" s="198" t="s">
        <v>161</v>
      </c>
      <c r="I120" s="198" t="s">
        <v>162</v>
      </c>
      <c r="J120" s="198" t="s">
        <v>154</v>
      </c>
      <c r="K120" s="199" t="s">
        <v>163</v>
      </c>
      <c r="L120" s="200"/>
      <c r="M120" s="101" t="s">
        <v>1</v>
      </c>
      <c r="N120" s="102" t="s">
        <v>40</v>
      </c>
      <c r="O120" s="102" t="s">
        <v>164</v>
      </c>
      <c r="P120" s="102" t="s">
        <v>165</v>
      </c>
      <c r="Q120" s="102" t="s">
        <v>166</v>
      </c>
      <c r="R120" s="102" t="s">
        <v>167</v>
      </c>
      <c r="S120" s="102" t="s">
        <v>168</v>
      </c>
      <c r="T120" s="103" t="s">
        <v>169</v>
      </c>
      <c r="U120" s="195"/>
      <c r="V120" s="195"/>
      <c r="W120" s="195"/>
      <c r="X120" s="195"/>
      <c r="Y120" s="195"/>
      <c r="Z120" s="195"/>
      <c r="AA120" s="195"/>
      <c r="AB120" s="195"/>
      <c r="AC120" s="195"/>
      <c r="AD120" s="195"/>
      <c r="AE120" s="195"/>
    </row>
    <row r="121" s="2" customFormat="1" ht="22.8" customHeight="1">
      <c r="A121" s="39"/>
      <c r="B121" s="40"/>
      <c r="C121" s="108" t="s">
        <v>170</v>
      </c>
      <c r="D121" s="41"/>
      <c r="E121" s="41"/>
      <c r="F121" s="41"/>
      <c r="G121" s="41"/>
      <c r="H121" s="41"/>
      <c r="I121" s="41"/>
      <c r="J121" s="201">
        <f>BK121</f>
        <v>0</v>
      </c>
      <c r="K121" s="41"/>
      <c r="L121" s="45"/>
      <c r="M121" s="104"/>
      <c r="N121" s="202"/>
      <c r="O121" s="105"/>
      <c r="P121" s="203">
        <f>P122</f>
        <v>0</v>
      </c>
      <c r="Q121" s="105"/>
      <c r="R121" s="203">
        <f>R122</f>
        <v>0</v>
      </c>
      <c r="S121" s="105"/>
      <c r="T121" s="204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156</v>
      </c>
      <c r="BK121" s="205">
        <f>BK122</f>
        <v>0</v>
      </c>
    </row>
    <row r="122" s="11" customFormat="1" ht="25.92" customHeight="1">
      <c r="A122" s="11"/>
      <c r="B122" s="206"/>
      <c r="C122" s="207"/>
      <c r="D122" s="208" t="s">
        <v>75</v>
      </c>
      <c r="E122" s="209" t="s">
        <v>171</v>
      </c>
      <c r="F122" s="209" t="s">
        <v>172</v>
      </c>
      <c r="G122" s="207"/>
      <c r="H122" s="207"/>
      <c r="I122" s="210"/>
      <c r="J122" s="211">
        <f>BK122</f>
        <v>0</v>
      </c>
      <c r="K122" s="207"/>
      <c r="L122" s="212"/>
      <c r="M122" s="213"/>
      <c r="N122" s="214"/>
      <c r="O122" s="214"/>
      <c r="P122" s="215">
        <f>SUM(P123:P185)</f>
        <v>0</v>
      </c>
      <c r="Q122" s="214"/>
      <c r="R122" s="215">
        <f>SUM(R123:R185)</f>
        <v>0</v>
      </c>
      <c r="S122" s="214"/>
      <c r="T122" s="216">
        <f>SUM(T123:T185)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7" t="s">
        <v>83</v>
      </c>
      <c r="AT122" s="218" t="s">
        <v>75</v>
      </c>
      <c r="AU122" s="218" t="s">
        <v>76</v>
      </c>
      <c r="AY122" s="217" t="s">
        <v>173</v>
      </c>
      <c r="BK122" s="219">
        <f>SUM(BK123:BK185)</f>
        <v>0</v>
      </c>
    </row>
    <row r="123" s="2" customFormat="1" ht="44.25" customHeight="1">
      <c r="A123" s="39"/>
      <c r="B123" s="40"/>
      <c r="C123" s="220" t="s">
        <v>83</v>
      </c>
      <c r="D123" s="220" t="s">
        <v>174</v>
      </c>
      <c r="E123" s="221" t="s">
        <v>175</v>
      </c>
      <c r="F123" s="222" t="s">
        <v>176</v>
      </c>
      <c r="G123" s="223" t="s">
        <v>177</v>
      </c>
      <c r="H123" s="224">
        <v>25.859000000000002</v>
      </c>
      <c r="I123" s="225"/>
      <c r="J123" s="226">
        <f>ROUND(I123*H123,2)</f>
        <v>0</v>
      </c>
      <c r="K123" s="222" t="s">
        <v>1</v>
      </c>
      <c r="L123" s="45"/>
      <c r="M123" s="227" t="s">
        <v>1</v>
      </c>
      <c r="N123" s="228" t="s">
        <v>41</v>
      </c>
      <c r="O123" s="92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1" t="s">
        <v>178</v>
      </c>
      <c r="AT123" s="231" t="s">
        <v>174</v>
      </c>
      <c r="AU123" s="231" t="s">
        <v>83</v>
      </c>
      <c r="AY123" s="18" t="s">
        <v>173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8" t="s">
        <v>83</v>
      </c>
      <c r="BK123" s="232">
        <f>ROUND(I123*H123,2)</f>
        <v>0</v>
      </c>
      <c r="BL123" s="18" t="s">
        <v>178</v>
      </c>
      <c r="BM123" s="231" t="s">
        <v>179</v>
      </c>
    </row>
    <row r="124" s="2" customFormat="1">
      <c r="A124" s="39"/>
      <c r="B124" s="40"/>
      <c r="C124" s="41"/>
      <c r="D124" s="233" t="s">
        <v>180</v>
      </c>
      <c r="E124" s="41"/>
      <c r="F124" s="234" t="s">
        <v>181</v>
      </c>
      <c r="G124" s="41"/>
      <c r="H124" s="41"/>
      <c r="I124" s="235"/>
      <c r="J124" s="41"/>
      <c r="K124" s="41"/>
      <c r="L124" s="45"/>
      <c r="M124" s="236"/>
      <c r="N124" s="237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180</v>
      </c>
      <c r="AU124" s="18" t="s">
        <v>83</v>
      </c>
    </row>
    <row r="125" s="12" customFormat="1">
      <c r="A125" s="12"/>
      <c r="B125" s="238"/>
      <c r="C125" s="239"/>
      <c r="D125" s="233" t="s">
        <v>182</v>
      </c>
      <c r="E125" s="240" t="s">
        <v>1</v>
      </c>
      <c r="F125" s="241" t="s">
        <v>183</v>
      </c>
      <c r="G125" s="239"/>
      <c r="H125" s="242">
        <v>25.859000000000002</v>
      </c>
      <c r="I125" s="243"/>
      <c r="J125" s="239"/>
      <c r="K125" s="239"/>
      <c r="L125" s="244"/>
      <c r="M125" s="245"/>
      <c r="N125" s="246"/>
      <c r="O125" s="246"/>
      <c r="P125" s="246"/>
      <c r="Q125" s="246"/>
      <c r="R125" s="246"/>
      <c r="S125" s="246"/>
      <c r="T125" s="247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48" t="s">
        <v>182</v>
      </c>
      <c r="AU125" s="248" t="s">
        <v>83</v>
      </c>
      <c r="AV125" s="12" t="s">
        <v>85</v>
      </c>
      <c r="AW125" s="12" t="s">
        <v>32</v>
      </c>
      <c r="AX125" s="12" t="s">
        <v>76</v>
      </c>
      <c r="AY125" s="248" t="s">
        <v>173</v>
      </c>
    </row>
    <row r="126" s="13" customFormat="1">
      <c r="A126" s="13"/>
      <c r="B126" s="249"/>
      <c r="C126" s="250"/>
      <c r="D126" s="233" t="s">
        <v>182</v>
      </c>
      <c r="E126" s="251" t="s">
        <v>1</v>
      </c>
      <c r="F126" s="252" t="s">
        <v>184</v>
      </c>
      <c r="G126" s="250"/>
      <c r="H126" s="253">
        <v>25.859000000000002</v>
      </c>
      <c r="I126" s="254"/>
      <c r="J126" s="250"/>
      <c r="K126" s="250"/>
      <c r="L126" s="255"/>
      <c r="M126" s="256"/>
      <c r="N126" s="257"/>
      <c r="O126" s="257"/>
      <c r="P126" s="257"/>
      <c r="Q126" s="257"/>
      <c r="R126" s="257"/>
      <c r="S126" s="257"/>
      <c r="T126" s="25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9" t="s">
        <v>182</v>
      </c>
      <c r="AU126" s="259" t="s">
        <v>83</v>
      </c>
      <c r="AV126" s="13" t="s">
        <v>178</v>
      </c>
      <c r="AW126" s="13" t="s">
        <v>32</v>
      </c>
      <c r="AX126" s="13" t="s">
        <v>83</v>
      </c>
      <c r="AY126" s="259" t="s">
        <v>173</v>
      </c>
    </row>
    <row r="127" s="2" customFormat="1" ht="49.05" customHeight="1">
      <c r="A127" s="39"/>
      <c r="B127" s="40"/>
      <c r="C127" s="220" t="s">
        <v>85</v>
      </c>
      <c r="D127" s="220" t="s">
        <v>174</v>
      </c>
      <c r="E127" s="221" t="s">
        <v>185</v>
      </c>
      <c r="F127" s="222" t="s">
        <v>186</v>
      </c>
      <c r="G127" s="223" t="s">
        <v>177</v>
      </c>
      <c r="H127" s="224">
        <v>79.652000000000001</v>
      </c>
      <c r="I127" s="225"/>
      <c r="J127" s="226">
        <f>ROUND(I127*H127,2)</f>
        <v>0</v>
      </c>
      <c r="K127" s="222" t="s">
        <v>1</v>
      </c>
      <c r="L127" s="45"/>
      <c r="M127" s="227" t="s">
        <v>1</v>
      </c>
      <c r="N127" s="228" t="s">
        <v>41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178</v>
      </c>
      <c r="AT127" s="231" t="s">
        <v>174</v>
      </c>
      <c r="AU127" s="231" t="s">
        <v>83</v>
      </c>
      <c r="AY127" s="18" t="s">
        <v>173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83</v>
      </c>
      <c r="BK127" s="232">
        <f>ROUND(I127*H127,2)</f>
        <v>0</v>
      </c>
      <c r="BL127" s="18" t="s">
        <v>178</v>
      </c>
      <c r="BM127" s="231" t="s">
        <v>187</v>
      </c>
    </row>
    <row r="128" s="2" customFormat="1">
      <c r="A128" s="39"/>
      <c r="B128" s="40"/>
      <c r="C128" s="41"/>
      <c r="D128" s="233" t="s">
        <v>180</v>
      </c>
      <c r="E128" s="41"/>
      <c r="F128" s="234" t="s">
        <v>181</v>
      </c>
      <c r="G128" s="41"/>
      <c r="H128" s="41"/>
      <c r="I128" s="235"/>
      <c r="J128" s="41"/>
      <c r="K128" s="41"/>
      <c r="L128" s="45"/>
      <c r="M128" s="236"/>
      <c r="N128" s="237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180</v>
      </c>
      <c r="AU128" s="18" t="s">
        <v>83</v>
      </c>
    </row>
    <row r="129" s="12" customFormat="1">
      <c r="A129" s="12"/>
      <c r="B129" s="238"/>
      <c r="C129" s="239"/>
      <c r="D129" s="233" t="s">
        <v>182</v>
      </c>
      <c r="E129" s="240" t="s">
        <v>1</v>
      </c>
      <c r="F129" s="241" t="s">
        <v>188</v>
      </c>
      <c r="G129" s="239"/>
      <c r="H129" s="242">
        <v>79.652000000000001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48" t="s">
        <v>182</v>
      </c>
      <c r="AU129" s="248" t="s">
        <v>83</v>
      </c>
      <c r="AV129" s="12" t="s">
        <v>85</v>
      </c>
      <c r="AW129" s="12" t="s">
        <v>32</v>
      </c>
      <c r="AX129" s="12" t="s">
        <v>76</v>
      </c>
      <c r="AY129" s="248" t="s">
        <v>173</v>
      </c>
    </row>
    <row r="130" s="13" customFormat="1">
      <c r="A130" s="13"/>
      <c r="B130" s="249"/>
      <c r="C130" s="250"/>
      <c r="D130" s="233" t="s">
        <v>182</v>
      </c>
      <c r="E130" s="251" t="s">
        <v>1</v>
      </c>
      <c r="F130" s="252" t="s">
        <v>184</v>
      </c>
      <c r="G130" s="250"/>
      <c r="H130" s="253">
        <v>79.652000000000001</v>
      </c>
      <c r="I130" s="254"/>
      <c r="J130" s="250"/>
      <c r="K130" s="250"/>
      <c r="L130" s="255"/>
      <c r="M130" s="256"/>
      <c r="N130" s="257"/>
      <c r="O130" s="257"/>
      <c r="P130" s="257"/>
      <c r="Q130" s="257"/>
      <c r="R130" s="257"/>
      <c r="S130" s="257"/>
      <c r="T130" s="25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9" t="s">
        <v>182</v>
      </c>
      <c r="AU130" s="259" t="s">
        <v>83</v>
      </c>
      <c r="AV130" s="13" t="s">
        <v>178</v>
      </c>
      <c r="AW130" s="13" t="s">
        <v>32</v>
      </c>
      <c r="AX130" s="13" t="s">
        <v>83</v>
      </c>
      <c r="AY130" s="259" t="s">
        <v>173</v>
      </c>
    </row>
    <row r="131" s="2" customFormat="1" ht="44.25" customHeight="1">
      <c r="A131" s="39"/>
      <c r="B131" s="40"/>
      <c r="C131" s="220" t="s">
        <v>189</v>
      </c>
      <c r="D131" s="220" t="s">
        <v>174</v>
      </c>
      <c r="E131" s="221" t="s">
        <v>190</v>
      </c>
      <c r="F131" s="222" t="s">
        <v>191</v>
      </c>
      <c r="G131" s="223" t="s">
        <v>177</v>
      </c>
      <c r="H131" s="224">
        <v>0.84999999999999998</v>
      </c>
      <c r="I131" s="225"/>
      <c r="J131" s="226">
        <f>ROUND(I131*H131,2)</f>
        <v>0</v>
      </c>
      <c r="K131" s="222" t="s">
        <v>1</v>
      </c>
      <c r="L131" s="45"/>
      <c r="M131" s="227" t="s">
        <v>1</v>
      </c>
      <c r="N131" s="228" t="s">
        <v>41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178</v>
      </c>
      <c r="AT131" s="231" t="s">
        <v>174</v>
      </c>
      <c r="AU131" s="231" t="s">
        <v>83</v>
      </c>
      <c r="AY131" s="18" t="s">
        <v>173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83</v>
      </c>
      <c r="BK131" s="232">
        <f>ROUND(I131*H131,2)</f>
        <v>0</v>
      </c>
      <c r="BL131" s="18" t="s">
        <v>178</v>
      </c>
      <c r="BM131" s="231" t="s">
        <v>192</v>
      </c>
    </row>
    <row r="132" s="2" customFormat="1">
      <c r="A132" s="39"/>
      <c r="B132" s="40"/>
      <c r="C132" s="41"/>
      <c r="D132" s="233" t="s">
        <v>180</v>
      </c>
      <c r="E132" s="41"/>
      <c r="F132" s="234" t="s">
        <v>181</v>
      </c>
      <c r="G132" s="41"/>
      <c r="H132" s="41"/>
      <c r="I132" s="235"/>
      <c r="J132" s="41"/>
      <c r="K132" s="41"/>
      <c r="L132" s="45"/>
      <c r="M132" s="236"/>
      <c r="N132" s="237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180</v>
      </c>
      <c r="AU132" s="18" t="s">
        <v>83</v>
      </c>
    </row>
    <row r="133" s="12" customFormat="1">
      <c r="A133" s="12"/>
      <c r="B133" s="238"/>
      <c r="C133" s="239"/>
      <c r="D133" s="233" t="s">
        <v>182</v>
      </c>
      <c r="E133" s="240" t="s">
        <v>1</v>
      </c>
      <c r="F133" s="241" t="s">
        <v>193</v>
      </c>
      <c r="G133" s="239"/>
      <c r="H133" s="242">
        <v>0.84999999999999998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48" t="s">
        <v>182</v>
      </c>
      <c r="AU133" s="248" t="s">
        <v>83</v>
      </c>
      <c r="AV133" s="12" t="s">
        <v>85</v>
      </c>
      <c r="AW133" s="12" t="s">
        <v>32</v>
      </c>
      <c r="AX133" s="12" t="s">
        <v>76</v>
      </c>
      <c r="AY133" s="248" t="s">
        <v>173</v>
      </c>
    </row>
    <row r="134" s="13" customFormat="1">
      <c r="A134" s="13"/>
      <c r="B134" s="249"/>
      <c r="C134" s="250"/>
      <c r="D134" s="233" t="s">
        <v>182</v>
      </c>
      <c r="E134" s="251" t="s">
        <v>1</v>
      </c>
      <c r="F134" s="252" t="s">
        <v>184</v>
      </c>
      <c r="G134" s="250"/>
      <c r="H134" s="253">
        <v>0.84999999999999998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9" t="s">
        <v>182</v>
      </c>
      <c r="AU134" s="259" t="s">
        <v>83</v>
      </c>
      <c r="AV134" s="13" t="s">
        <v>178</v>
      </c>
      <c r="AW134" s="13" t="s">
        <v>32</v>
      </c>
      <c r="AX134" s="13" t="s">
        <v>83</v>
      </c>
      <c r="AY134" s="259" t="s">
        <v>173</v>
      </c>
    </row>
    <row r="135" s="2" customFormat="1" ht="44.25" customHeight="1">
      <c r="A135" s="39"/>
      <c r="B135" s="40"/>
      <c r="C135" s="220" t="s">
        <v>178</v>
      </c>
      <c r="D135" s="220" t="s">
        <v>174</v>
      </c>
      <c r="E135" s="221" t="s">
        <v>194</v>
      </c>
      <c r="F135" s="222" t="s">
        <v>195</v>
      </c>
      <c r="G135" s="223" t="s">
        <v>177</v>
      </c>
      <c r="H135" s="224">
        <v>61.441000000000002</v>
      </c>
      <c r="I135" s="225"/>
      <c r="J135" s="226">
        <f>ROUND(I135*H135,2)</f>
        <v>0</v>
      </c>
      <c r="K135" s="222" t="s">
        <v>1</v>
      </c>
      <c r="L135" s="45"/>
      <c r="M135" s="227" t="s">
        <v>1</v>
      </c>
      <c r="N135" s="228" t="s">
        <v>41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178</v>
      </c>
      <c r="AT135" s="231" t="s">
        <v>174</v>
      </c>
      <c r="AU135" s="231" t="s">
        <v>83</v>
      </c>
      <c r="AY135" s="18" t="s">
        <v>173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83</v>
      </c>
      <c r="BK135" s="232">
        <f>ROUND(I135*H135,2)</f>
        <v>0</v>
      </c>
      <c r="BL135" s="18" t="s">
        <v>178</v>
      </c>
      <c r="BM135" s="231" t="s">
        <v>196</v>
      </c>
    </row>
    <row r="136" s="2" customFormat="1">
      <c r="A136" s="39"/>
      <c r="B136" s="40"/>
      <c r="C136" s="41"/>
      <c r="D136" s="233" t="s">
        <v>180</v>
      </c>
      <c r="E136" s="41"/>
      <c r="F136" s="234" t="s">
        <v>181</v>
      </c>
      <c r="G136" s="41"/>
      <c r="H136" s="41"/>
      <c r="I136" s="235"/>
      <c r="J136" s="41"/>
      <c r="K136" s="41"/>
      <c r="L136" s="45"/>
      <c r="M136" s="236"/>
      <c r="N136" s="237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180</v>
      </c>
      <c r="AU136" s="18" t="s">
        <v>83</v>
      </c>
    </row>
    <row r="137" s="12" customFormat="1">
      <c r="A137" s="12"/>
      <c r="B137" s="238"/>
      <c r="C137" s="239"/>
      <c r="D137" s="233" t="s">
        <v>182</v>
      </c>
      <c r="E137" s="240" t="s">
        <v>1</v>
      </c>
      <c r="F137" s="241" t="s">
        <v>197</v>
      </c>
      <c r="G137" s="239"/>
      <c r="H137" s="242">
        <v>61.441000000000002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48" t="s">
        <v>182</v>
      </c>
      <c r="AU137" s="248" t="s">
        <v>83</v>
      </c>
      <c r="AV137" s="12" t="s">
        <v>85</v>
      </c>
      <c r="AW137" s="12" t="s">
        <v>32</v>
      </c>
      <c r="AX137" s="12" t="s">
        <v>76</v>
      </c>
      <c r="AY137" s="248" t="s">
        <v>173</v>
      </c>
    </row>
    <row r="138" s="13" customFormat="1">
      <c r="A138" s="13"/>
      <c r="B138" s="249"/>
      <c r="C138" s="250"/>
      <c r="D138" s="233" t="s">
        <v>182</v>
      </c>
      <c r="E138" s="251" t="s">
        <v>1</v>
      </c>
      <c r="F138" s="252" t="s">
        <v>184</v>
      </c>
      <c r="G138" s="250"/>
      <c r="H138" s="253">
        <v>61.441000000000002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9" t="s">
        <v>182</v>
      </c>
      <c r="AU138" s="259" t="s">
        <v>83</v>
      </c>
      <c r="AV138" s="13" t="s">
        <v>178</v>
      </c>
      <c r="AW138" s="13" t="s">
        <v>32</v>
      </c>
      <c r="AX138" s="13" t="s">
        <v>83</v>
      </c>
      <c r="AY138" s="259" t="s">
        <v>173</v>
      </c>
    </row>
    <row r="139" s="2" customFormat="1" ht="44.25" customHeight="1">
      <c r="A139" s="39"/>
      <c r="B139" s="40"/>
      <c r="C139" s="220" t="s">
        <v>198</v>
      </c>
      <c r="D139" s="220" t="s">
        <v>174</v>
      </c>
      <c r="E139" s="221" t="s">
        <v>199</v>
      </c>
      <c r="F139" s="222" t="s">
        <v>200</v>
      </c>
      <c r="G139" s="223" t="s">
        <v>177</v>
      </c>
      <c r="H139" s="224">
        <v>9.6430000000000007</v>
      </c>
      <c r="I139" s="225"/>
      <c r="J139" s="226">
        <f>ROUND(I139*H139,2)</f>
        <v>0</v>
      </c>
      <c r="K139" s="222" t="s">
        <v>1</v>
      </c>
      <c r="L139" s="45"/>
      <c r="M139" s="227" t="s">
        <v>1</v>
      </c>
      <c r="N139" s="228" t="s">
        <v>41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178</v>
      </c>
      <c r="AT139" s="231" t="s">
        <v>174</v>
      </c>
      <c r="AU139" s="231" t="s">
        <v>83</v>
      </c>
      <c r="AY139" s="18" t="s">
        <v>173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83</v>
      </c>
      <c r="BK139" s="232">
        <f>ROUND(I139*H139,2)</f>
        <v>0</v>
      </c>
      <c r="BL139" s="18" t="s">
        <v>178</v>
      </c>
      <c r="BM139" s="231" t="s">
        <v>201</v>
      </c>
    </row>
    <row r="140" s="2" customFormat="1">
      <c r="A140" s="39"/>
      <c r="B140" s="40"/>
      <c r="C140" s="41"/>
      <c r="D140" s="233" t="s">
        <v>180</v>
      </c>
      <c r="E140" s="41"/>
      <c r="F140" s="234" t="s">
        <v>181</v>
      </c>
      <c r="G140" s="41"/>
      <c r="H140" s="41"/>
      <c r="I140" s="235"/>
      <c r="J140" s="41"/>
      <c r="K140" s="41"/>
      <c r="L140" s="45"/>
      <c r="M140" s="236"/>
      <c r="N140" s="237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180</v>
      </c>
      <c r="AU140" s="18" t="s">
        <v>83</v>
      </c>
    </row>
    <row r="141" s="12" customFormat="1">
      <c r="A141" s="12"/>
      <c r="B141" s="238"/>
      <c r="C141" s="239"/>
      <c r="D141" s="233" t="s">
        <v>182</v>
      </c>
      <c r="E141" s="240" t="s">
        <v>1</v>
      </c>
      <c r="F141" s="241" t="s">
        <v>202</v>
      </c>
      <c r="G141" s="239"/>
      <c r="H141" s="242">
        <v>9.6430000000000007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48" t="s">
        <v>182</v>
      </c>
      <c r="AU141" s="248" t="s">
        <v>83</v>
      </c>
      <c r="AV141" s="12" t="s">
        <v>85</v>
      </c>
      <c r="AW141" s="12" t="s">
        <v>32</v>
      </c>
      <c r="AX141" s="12" t="s">
        <v>76</v>
      </c>
      <c r="AY141" s="248" t="s">
        <v>173</v>
      </c>
    </row>
    <row r="142" s="13" customFormat="1">
      <c r="A142" s="13"/>
      <c r="B142" s="249"/>
      <c r="C142" s="250"/>
      <c r="D142" s="233" t="s">
        <v>182</v>
      </c>
      <c r="E142" s="251" t="s">
        <v>1</v>
      </c>
      <c r="F142" s="252" t="s">
        <v>184</v>
      </c>
      <c r="G142" s="250"/>
      <c r="H142" s="253">
        <v>9.6430000000000007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9" t="s">
        <v>182</v>
      </c>
      <c r="AU142" s="259" t="s">
        <v>83</v>
      </c>
      <c r="AV142" s="13" t="s">
        <v>178</v>
      </c>
      <c r="AW142" s="13" t="s">
        <v>32</v>
      </c>
      <c r="AX142" s="13" t="s">
        <v>83</v>
      </c>
      <c r="AY142" s="259" t="s">
        <v>173</v>
      </c>
    </row>
    <row r="143" s="2" customFormat="1" ht="44.25" customHeight="1">
      <c r="A143" s="39"/>
      <c r="B143" s="40"/>
      <c r="C143" s="220" t="s">
        <v>203</v>
      </c>
      <c r="D143" s="220" t="s">
        <v>174</v>
      </c>
      <c r="E143" s="221" t="s">
        <v>204</v>
      </c>
      <c r="F143" s="222" t="s">
        <v>205</v>
      </c>
      <c r="G143" s="223" t="s">
        <v>177</v>
      </c>
      <c r="H143" s="224">
        <v>0.41099999999999998</v>
      </c>
      <c r="I143" s="225"/>
      <c r="J143" s="226">
        <f>ROUND(I143*H143,2)</f>
        <v>0</v>
      </c>
      <c r="K143" s="222" t="s">
        <v>1</v>
      </c>
      <c r="L143" s="45"/>
      <c r="M143" s="227" t="s">
        <v>1</v>
      </c>
      <c r="N143" s="228" t="s">
        <v>41</v>
      </c>
      <c r="O143" s="92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178</v>
      </c>
      <c r="AT143" s="231" t="s">
        <v>174</v>
      </c>
      <c r="AU143" s="231" t="s">
        <v>83</v>
      </c>
      <c r="AY143" s="18" t="s">
        <v>173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83</v>
      </c>
      <c r="BK143" s="232">
        <f>ROUND(I143*H143,2)</f>
        <v>0</v>
      </c>
      <c r="BL143" s="18" t="s">
        <v>178</v>
      </c>
      <c r="BM143" s="231" t="s">
        <v>206</v>
      </c>
    </row>
    <row r="144" s="2" customFormat="1">
      <c r="A144" s="39"/>
      <c r="B144" s="40"/>
      <c r="C144" s="41"/>
      <c r="D144" s="233" t="s">
        <v>180</v>
      </c>
      <c r="E144" s="41"/>
      <c r="F144" s="234" t="s">
        <v>181</v>
      </c>
      <c r="G144" s="41"/>
      <c r="H144" s="41"/>
      <c r="I144" s="235"/>
      <c r="J144" s="41"/>
      <c r="K144" s="41"/>
      <c r="L144" s="45"/>
      <c r="M144" s="236"/>
      <c r="N144" s="237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180</v>
      </c>
      <c r="AU144" s="18" t="s">
        <v>83</v>
      </c>
    </row>
    <row r="145" s="12" customFormat="1">
      <c r="A145" s="12"/>
      <c r="B145" s="238"/>
      <c r="C145" s="239"/>
      <c r="D145" s="233" t="s">
        <v>182</v>
      </c>
      <c r="E145" s="240" t="s">
        <v>1</v>
      </c>
      <c r="F145" s="241" t="s">
        <v>207</v>
      </c>
      <c r="G145" s="239"/>
      <c r="H145" s="242">
        <v>0.41099999999999998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48" t="s">
        <v>182</v>
      </c>
      <c r="AU145" s="248" t="s">
        <v>83</v>
      </c>
      <c r="AV145" s="12" t="s">
        <v>85</v>
      </c>
      <c r="AW145" s="12" t="s">
        <v>32</v>
      </c>
      <c r="AX145" s="12" t="s">
        <v>76</v>
      </c>
      <c r="AY145" s="248" t="s">
        <v>173</v>
      </c>
    </row>
    <row r="146" s="13" customFormat="1">
      <c r="A146" s="13"/>
      <c r="B146" s="249"/>
      <c r="C146" s="250"/>
      <c r="D146" s="233" t="s">
        <v>182</v>
      </c>
      <c r="E146" s="251" t="s">
        <v>1</v>
      </c>
      <c r="F146" s="252" t="s">
        <v>184</v>
      </c>
      <c r="G146" s="250"/>
      <c r="H146" s="253">
        <v>0.41099999999999998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9" t="s">
        <v>182</v>
      </c>
      <c r="AU146" s="259" t="s">
        <v>83</v>
      </c>
      <c r="AV146" s="13" t="s">
        <v>178</v>
      </c>
      <c r="AW146" s="13" t="s">
        <v>32</v>
      </c>
      <c r="AX146" s="13" t="s">
        <v>83</v>
      </c>
      <c r="AY146" s="259" t="s">
        <v>173</v>
      </c>
    </row>
    <row r="147" s="2" customFormat="1" ht="44.25" customHeight="1">
      <c r="A147" s="39"/>
      <c r="B147" s="40"/>
      <c r="C147" s="220" t="s">
        <v>208</v>
      </c>
      <c r="D147" s="220" t="s">
        <v>174</v>
      </c>
      <c r="E147" s="221" t="s">
        <v>209</v>
      </c>
      <c r="F147" s="222" t="s">
        <v>210</v>
      </c>
      <c r="G147" s="223" t="s">
        <v>177</v>
      </c>
      <c r="H147" s="224">
        <v>0.014999999999999999</v>
      </c>
      <c r="I147" s="225"/>
      <c r="J147" s="226">
        <f>ROUND(I147*H147,2)</f>
        <v>0</v>
      </c>
      <c r="K147" s="222" t="s">
        <v>1</v>
      </c>
      <c r="L147" s="45"/>
      <c r="M147" s="227" t="s">
        <v>1</v>
      </c>
      <c r="N147" s="228" t="s">
        <v>41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178</v>
      </c>
      <c r="AT147" s="231" t="s">
        <v>174</v>
      </c>
      <c r="AU147" s="231" t="s">
        <v>83</v>
      </c>
      <c r="AY147" s="18" t="s">
        <v>173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83</v>
      </c>
      <c r="BK147" s="232">
        <f>ROUND(I147*H147,2)</f>
        <v>0</v>
      </c>
      <c r="BL147" s="18" t="s">
        <v>178</v>
      </c>
      <c r="BM147" s="231" t="s">
        <v>211</v>
      </c>
    </row>
    <row r="148" s="2" customFormat="1">
      <c r="A148" s="39"/>
      <c r="B148" s="40"/>
      <c r="C148" s="41"/>
      <c r="D148" s="233" t="s">
        <v>180</v>
      </c>
      <c r="E148" s="41"/>
      <c r="F148" s="234" t="s">
        <v>181</v>
      </c>
      <c r="G148" s="41"/>
      <c r="H148" s="41"/>
      <c r="I148" s="235"/>
      <c r="J148" s="41"/>
      <c r="K148" s="41"/>
      <c r="L148" s="45"/>
      <c r="M148" s="236"/>
      <c r="N148" s="237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180</v>
      </c>
      <c r="AU148" s="18" t="s">
        <v>83</v>
      </c>
    </row>
    <row r="149" s="12" customFormat="1">
      <c r="A149" s="12"/>
      <c r="B149" s="238"/>
      <c r="C149" s="239"/>
      <c r="D149" s="233" t="s">
        <v>182</v>
      </c>
      <c r="E149" s="240" t="s">
        <v>1</v>
      </c>
      <c r="F149" s="241" t="s">
        <v>212</v>
      </c>
      <c r="G149" s="239"/>
      <c r="H149" s="242">
        <v>0.014999999999999999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48" t="s">
        <v>182</v>
      </c>
      <c r="AU149" s="248" t="s">
        <v>83</v>
      </c>
      <c r="AV149" s="12" t="s">
        <v>85</v>
      </c>
      <c r="AW149" s="12" t="s">
        <v>32</v>
      </c>
      <c r="AX149" s="12" t="s">
        <v>76</v>
      </c>
      <c r="AY149" s="248" t="s">
        <v>173</v>
      </c>
    </row>
    <row r="150" s="13" customFormat="1">
      <c r="A150" s="13"/>
      <c r="B150" s="249"/>
      <c r="C150" s="250"/>
      <c r="D150" s="233" t="s">
        <v>182</v>
      </c>
      <c r="E150" s="251" t="s">
        <v>1</v>
      </c>
      <c r="F150" s="252" t="s">
        <v>184</v>
      </c>
      <c r="G150" s="250"/>
      <c r="H150" s="253">
        <v>0.014999999999999999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9" t="s">
        <v>182</v>
      </c>
      <c r="AU150" s="259" t="s">
        <v>83</v>
      </c>
      <c r="AV150" s="13" t="s">
        <v>178</v>
      </c>
      <c r="AW150" s="13" t="s">
        <v>32</v>
      </c>
      <c r="AX150" s="13" t="s">
        <v>83</v>
      </c>
      <c r="AY150" s="259" t="s">
        <v>173</v>
      </c>
    </row>
    <row r="151" s="2" customFormat="1" ht="49.05" customHeight="1">
      <c r="A151" s="39"/>
      <c r="B151" s="40"/>
      <c r="C151" s="220" t="s">
        <v>213</v>
      </c>
      <c r="D151" s="220" t="s">
        <v>174</v>
      </c>
      <c r="E151" s="221" t="s">
        <v>214</v>
      </c>
      <c r="F151" s="222" t="s">
        <v>215</v>
      </c>
      <c r="G151" s="223" t="s">
        <v>177</v>
      </c>
      <c r="H151" s="224">
        <v>1.0600000000000001</v>
      </c>
      <c r="I151" s="225"/>
      <c r="J151" s="226">
        <f>ROUND(I151*H151,2)</f>
        <v>0</v>
      </c>
      <c r="K151" s="222" t="s">
        <v>1</v>
      </c>
      <c r="L151" s="45"/>
      <c r="M151" s="227" t="s">
        <v>1</v>
      </c>
      <c r="N151" s="228" t="s">
        <v>41</v>
      </c>
      <c r="O151" s="92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178</v>
      </c>
      <c r="AT151" s="231" t="s">
        <v>174</v>
      </c>
      <c r="AU151" s="231" t="s">
        <v>83</v>
      </c>
      <c r="AY151" s="18" t="s">
        <v>173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83</v>
      </c>
      <c r="BK151" s="232">
        <f>ROUND(I151*H151,2)</f>
        <v>0</v>
      </c>
      <c r="BL151" s="18" t="s">
        <v>178</v>
      </c>
      <c r="BM151" s="231" t="s">
        <v>216</v>
      </c>
    </row>
    <row r="152" s="2" customFormat="1">
      <c r="A152" s="39"/>
      <c r="B152" s="40"/>
      <c r="C152" s="41"/>
      <c r="D152" s="233" t="s">
        <v>180</v>
      </c>
      <c r="E152" s="41"/>
      <c r="F152" s="234" t="s">
        <v>181</v>
      </c>
      <c r="G152" s="41"/>
      <c r="H152" s="41"/>
      <c r="I152" s="235"/>
      <c r="J152" s="41"/>
      <c r="K152" s="41"/>
      <c r="L152" s="45"/>
      <c r="M152" s="236"/>
      <c r="N152" s="237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180</v>
      </c>
      <c r="AU152" s="18" t="s">
        <v>83</v>
      </c>
    </row>
    <row r="153" s="12" customFormat="1">
      <c r="A153" s="12"/>
      <c r="B153" s="238"/>
      <c r="C153" s="239"/>
      <c r="D153" s="233" t="s">
        <v>182</v>
      </c>
      <c r="E153" s="240" t="s">
        <v>1</v>
      </c>
      <c r="F153" s="241" t="s">
        <v>217</v>
      </c>
      <c r="G153" s="239"/>
      <c r="H153" s="242">
        <v>1.0600000000000001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48" t="s">
        <v>182</v>
      </c>
      <c r="AU153" s="248" t="s">
        <v>83</v>
      </c>
      <c r="AV153" s="12" t="s">
        <v>85</v>
      </c>
      <c r="AW153" s="12" t="s">
        <v>32</v>
      </c>
      <c r="AX153" s="12" t="s">
        <v>76</v>
      </c>
      <c r="AY153" s="248" t="s">
        <v>173</v>
      </c>
    </row>
    <row r="154" s="13" customFormat="1">
      <c r="A154" s="13"/>
      <c r="B154" s="249"/>
      <c r="C154" s="250"/>
      <c r="D154" s="233" t="s">
        <v>182</v>
      </c>
      <c r="E154" s="251" t="s">
        <v>1</v>
      </c>
      <c r="F154" s="252" t="s">
        <v>184</v>
      </c>
      <c r="G154" s="250"/>
      <c r="H154" s="253">
        <v>1.0600000000000001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9" t="s">
        <v>182</v>
      </c>
      <c r="AU154" s="259" t="s">
        <v>83</v>
      </c>
      <c r="AV154" s="13" t="s">
        <v>178</v>
      </c>
      <c r="AW154" s="13" t="s">
        <v>32</v>
      </c>
      <c r="AX154" s="13" t="s">
        <v>83</v>
      </c>
      <c r="AY154" s="259" t="s">
        <v>173</v>
      </c>
    </row>
    <row r="155" s="2" customFormat="1" ht="44.25" customHeight="1">
      <c r="A155" s="39"/>
      <c r="B155" s="40"/>
      <c r="C155" s="220" t="s">
        <v>218</v>
      </c>
      <c r="D155" s="220" t="s">
        <v>174</v>
      </c>
      <c r="E155" s="221" t="s">
        <v>219</v>
      </c>
      <c r="F155" s="222" t="s">
        <v>220</v>
      </c>
      <c r="G155" s="223" t="s">
        <v>221</v>
      </c>
      <c r="H155" s="224">
        <v>221.60400000000001</v>
      </c>
      <c r="I155" s="225"/>
      <c r="J155" s="226">
        <f>ROUND(I155*H155,2)</f>
        <v>0</v>
      </c>
      <c r="K155" s="222" t="s">
        <v>1</v>
      </c>
      <c r="L155" s="45"/>
      <c r="M155" s="227" t="s">
        <v>1</v>
      </c>
      <c r="N155" s="228" t="s">
        <v>41</v>
      </c>
      <c r="O155" s="92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178</v>
      </c>
      <c r="AT155" s="231" t="s">
        <v>174</v>
      </c>
      <c r="AU155" s="231" t="s">
        <v>83</v>
      </c>
      <c r="AY155" s="18" t="s">
        <v>173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83</v>
      </c>
      <c r="BK155" s="232">
        <f>ROUND(I155*H155,2)</f>
        <v>0</v>
      </c>
      <c r="BL155" s="18" t="s">
        <v>178</v>
      </c>
      <c r="BM155" s="231" t="s">
        <v>222</v>
      </c>
    </row>
    <row r="156" s="2" customFormat="1">
      <c r="A156" s="39"/>
      <c r="B156" s="40"/>
      <c r="C156" s="41"/>
      <c r="D156" s="233" t="s">
        <v>180</v>
      </c>
      <c r="E156" s="41"/>
      <c r="F156" s="234" t="s">
        <v>181</v>
      </c>
      <c r="G156" s="41"/>
      <c r="H156" s="41"/>
      <c r="I156" s="235"/>
      <c r="J156" s="41"/>
      <c r="K156" s="41"/>
      <c r="L156" s="45"/>
      <c r="M156" s="236"/>
      <c r="N156" s="237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180</v>
      </c>
      <c r="AU156" s="18" t="s">
        <v>83</v>
      </c>
    </row>
    <row r="157" s="12" customFormat="1">
      <c r="A157" s="12"/>
      <c r="B157" s="238"/>
      <c r="C157" s="239"/>
      <c r="D157" s="233" t="s">
        <v>182</v>
      </c>
      <c r="E157" s="240" t="s">
        <v>1</v>
      </c>
      <c r="F157" s="241" t="s">
        <v>223</v>
      </c>
      <c r="G157" s="239"/>
      <c r="H157" s="242">
        <v>221.60400000000001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48" t="s">
        <v>182</v>
      </c>
      <c r="AU157" s="248" t="s">
        <v>83</v>
      </c>
      <c r="AV157" s="12" t="s">
        <v>85</v>
      </c>
      <c r="AW157" s="12" t="s">
        <v>32</v>
      </c>
      <c r="AX157" s="12" t="s">
        <v>76</v>
      </c>
      <c r="AY157" s="248" t="s">
        <v>173</v>
      </c>
    </row>
    <row r="158" s="13" customFormat="1">
      <c r="A158" s="13"/>
      <c r="B158" s="249"/>
      <c r="C158" s="250"/>
      <c r="D158" s="233" t="s">
        <v>182</v>
      </c>
      <c r="E158" s="251" t="s">
        <v>1</v>
      </c>
      <c r="F158" s="252" t="s">
        <v>184</v>
      </c>
      <c r="G158" s="250"/>
      <c r="H158" s="253">
        <v>221.60400000000001</v>
      </c>
      <c r="I158" s="254"/>
      <c r="J158" s="250"/>
      <c r="K158" s="250"/>
      <c r="L158" s="255"/>
      <c r="M158" s="256"/>
      <c r="N158" s="257"/>
      <c r="O158" s="257"/>
      <c r="P158" s="257"/>
      <c r="Q158" s="257"/>
      <c r="R158" s="257"/>
      <c r="S158" s="257"/>
      <c r="T158" s="25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9" t="s">
        <v>182</v>
      </c>
      <c r="AU158" s="259" t="s">
        <v>83</v>
      </c>
      <c r="AV158" s="13" t="s">
        <v>178</v>
      </c>
      <c r="AW158" s="13" t="s">
        <v>32</v>
      </c>
      <c r="AX158" s="13" t="s">
        <v>83</v>
      </c>
      <c r="AY158" s="259" t="s">
        <v>173</v>
      </c>
    </row>
    <row r="159" s="2" customFormat="1" ht="44.25" customHeight="1">
      <c r="A159" s="39"/>
      <c r="B159" s="40"/>
      <c r="C159" s="220" t="s">
        <v>224</v>
      </c>
      <c r="D159" s="220" t="s">
        <v>174</v>
      </c>
      <c r="E159" s="221" t="s">
        <v>225</v>
      </c>
      <c r="F159" s="222" t="s">
        <v>226</v>
      </c>
      <c r="G159" s="223" t="s">
        <v>221</v>
      </c>
      <c r="H159" s="224">
        <v>30</v>
      </c>
      <c r="I159" s="225"/>
      <c r="J159" s="226">
        <f>ROUND(I159*H159,2)</f>
        <v>0</v>
      </c>
      <c r="K159" s="222" t="s">
        <v>1</v>
      </c>
      <c r="L159" s="45"/>
      <c r="M159" s="227" t="s">
        <v>1</v>
      </c>
      <c r="N159" s="228" t="s">
        <v>41</v>
      </c>
      <c r="O159" s="92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178</v>
      </c>
      <c r="AT159" s="231" t="s">
        <v>174</v>
      </c>
      <c r="AU159" s="231" t="s">
        <v>83</v>
      </c>
      <c r="AY159" s="18" t="s">
        <v>173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83</v>
      </c>
      <c r="BK159" s="232">
        <f>ROUND(I159*H159,2)</f>
        <v>0</v>
      </c>
      <c r="BL159" s="18" t="s">
        <v>178</v>
      </c>
      <c r="BM159" s="231" t="s">
        <v>227</v>
      </c>
    </row>
    <row r="160" s="2" customFormat="1">
      <c r="A160" s="39"/>
      <c r="B160" s="40"/>
      <c r="C160" s="41"/>
      <c r="D160" s="233" t="s">
        <v>180</v>
      </c>
      <c r="E160" s="41"/>
      <c r="F160" s="234" t="s">
        <v>181</v>
      </c>
      <c r="G160" s="41"/>
      <c r="H160" s="41"/>
      <c r="I160" s="235"/>
      <c r="J160" s="41"/>
      <c r="K160" s="41"/>
      <c r="L160" s="45"/>
      <c r="M160" s="236"/>
      <c r="N160" s="237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180</v>
      </c>
      <c r="AU160" s="18" t="s">
        <v>83</v>
      </c>
    </row>
    <row r="161" s="2" customFormat="1" ht="55.5" customHeight="1">
      <c r="A161" s="39"/>
      <c r="B161" s="40"/>
      <c r="C161" s="220" t="s">
        <v>228</v>
      </c>
      <c r="D161" s="220" t="s">
        <v>174</v>
      </c>
      <c r="E161" s="221" t="s">
        <v>229</v>
      </c>
      <c r="F161" s="222" t="s">
        <v>230</v>
      </c>
      <c r="G161" s="223" t="s">
        <v>221</v>
      </c>
      <c r="H161" s="224">
        <v>80</v>
      </c>
      <c r="I161" s="225"/>
      <c r="J161" s="226">
        <f>ROUND(I161*H161,2)</f>
        <v>0</v>
      </c>
      <c r="K161" s="222" t="s">
        <v>1</v>
      </c>
      <c r="L161" s="45"/>
      <c r="M161" s="227" t="s">
        <v>1</v>
      </c>
      <c r="N161" s="228" t="s">
        <v>41</v>
      </c>
      <c r="O161" s="92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1" t="s">
        <v>178</v>
      </c>
      <c r="AT161" s="231" t="s">
        <v>174</v>
      </c>
      <c r="AU161" s="231" t="s">
        <v>83</v>
      </c>
      <c r="AY161" s="18" t="s">
        <v>173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83</v>
      </c>
      <c r="BK161" s="232">
        <f>ROUND(I161*H161,2)</f>
        <v>0</v>
      </c>
      <c r="BL161" s="18" t="s">
        <v>178</v>
      </c>
      <c r="BM161" s="231" t="s">
        <v>231</v>
      </c>
    </row>
    <row r="162" s="2" customFormat="1">
      <c r="A162" s="39"/>
      <c r="B162" s="40"/>
      <c r="C162" s="41"/>
      <c r="D162" s="233" t="s">
        <v>180</v>
      </c>
      <c r="E162" s="41"/>
      <c r="F162" s="234" t="s">
        <v>181</v>
      </c>
      <c r="G162" s="41"/>
      <c r="H162" s="41"/>
      <c r="I162" s="235"/>
      <c r="J162" s="41"/>
      <c r="K162" s="41"/>
      <c r="L162" s="45"/>
      <c r="M162" s="236"/>
      <c r="N162" s="237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180</v>
      </c>
      <c r="AU162" s="18" t="s">
        <v>83</v>
      </c>
    </row>
    <row r="163" s="12" customFormat="1">
      <c r="A163" s="12"/>
      <c r="B163" s="238"/>
      <c r="C163" s="239"/>
      <c r="D163" s="233" t="s">
        <v>182</v>
      </c>
      <c r="E163" s="240" t="s">
        <v>1</v>
      </c>
      <c r="F163" s="241" t="s">
        <v>232</v>
      </c>
      <c r="G163" s="239"/>
      <c r="H163" s="242">
        <v>80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48" t="s">
        <v>182</v>
      </c>
      <c r="AU163" s="248" t="s">
        <v>83</v>
      </c>
      <c r="AV163" s="12" t="s">
        <v>85</v>
      </c>
      <c r="AW163" s="12" t="s">
        <v>32</v>
      </c>
      <c r="AX163" s="12" t="s">
        <v>76</v>
      </c>
      <c r="AY163" s="248" t="s">
        <v>173</v>
      </c>
    </row>
    <row r="164" s="13" customFormat="1">
      <c r="A164" s="13"/>
      <c r="B164" s="249"/>
      <c r="C164" s="250"/>
      <c r="D164" s="233" t="s">
        <v>182</v>
      </c>
      <c r="E164" s="251" t="s">
        <v>1</v>
      </c>
      <c r="F164" s="252" t="s">
        <v>184</v>
      </c>
      <c r="G164" s="250"/>
      <c r="H164" s="253">
        <v>80</v>
      </c>
      <c r="I164" s="254"/>
      <c r="J164" s="250"/>
      <c r="K164" s="250"/>
      <c r="L164" s="255"/>
      <c r="M164" s="256"/>
      <c r="N164" s="257"/>
      <c r="O164" s="257"/>
      <c r="P164" s="257"/>
      <c r="Q164" s="257"/>
      <c r="R164" s="257"/>
      <c r="S164" s="257"/>
      <c r="T164" s="25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9" t="s">
        <v>182</v>
      </c>
      <c r="AU164" s="259" t="s">
        <v>83</v>
      </c>
      <c r="AV164" s="13" t="s">
        <v>178</v>
      </c>
      <c r="AW164" s="13" t="s">
        <v>32</v>
      </c>
      <c r="AX164" s="13" t="s">
        <v>83</v>
      </c>
      <c r="AY164" s="259" t="s">
        <v>173</v>
      </c>
    </row>
    <row r="165" s="2" customFormat="1" ht="44.25" customHeight="1">
      <c r="A165" s="39"/>
      <c r="B165" s="40"/>
      <c r="C165" s="220" t="s">
        <v>233</v>
      </c>
      <c r="D165" s="220" t="s">
        <v>174</v>
      </c>
      <c r="E165" s="221" t="s">
        <v>234</v>
      </c>
      <c r="F165" s="222" t="s">
        <v>235</v>
      </c>
      <c r="G165" s="223" t="s">
        <v>221</v>
      </c>
      <c r="H165" s="224">
        <v>109.57899999999999</v>
      </c>
      <c r="I165" s="225"/>
      <c r="J165" s="226">
        <f>ROUND(I165*H165,2)</f>
        <v>0</v>
      </c>
      <c r="K165" s="222" t="s">
        <v>1</v>
      </c>
      <c r="L165" s="45"/>
      <c r="M165" s="227" t="s">
        <v>1</v>
      </c>
      <c r="N165" s="228" t="s">
        <v>41</v>
      </c>
      <c r="O165" s="92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178</v>
      </c>
      <c r="AT165" s="231" t="s">
        <v>174</v>
      </c>
      <c r="AU165" s="231" t="s">
        <v>83</v>
      </c>
      <c r="AY165" s="18" t="s">
        <v>173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83</v>
      </c>
      <c r="BK165" s="232">
        <f>ROUND(I165*H165,2)</f>
        <v>0</v>
      </c>
      <c r="BL165" s="18" t="s">
        <v>178</v>
      </c>
      <c r="BM165" s="231" t="s">
        <v>236</v>
      </c>
    </row>
    <row r="166" s="2" customFormat="1" ht="33" customHeight="1">
      <c r="A166" s="39"/>
      <c r="B166" s="40"/>
      <c r="C166" s="220" t="s">
        <v>237</v>
      </c>
      <c r="D166" s="220" t="s">
        <v>174</v>
      </c>
      <c r="E166" s="221" t="s">
        <v>238</v>
      </c>
      <c r="F166" s="222" t="s">
        <v>239</v>
      </c>
      <c r="G166" s="223" t="s">
        <v>177</v>
      </c>
      <c r="H166" s="224">
        <v>0.36499999999999999</v>
      </c>
      <c r="I166" s="225"/>
      <c r="J166" s="226">
        <f>ROUND(I166*H166,2)</f>
        <v>0</v>
      </c>
      <c r="K166" s="222" t="s">
        <v>1</v>
      </c>
      <c r="L166" s="45"/>
      <c r="M166" s="227" t="s">
        <v>1</v>
      </c>
      <c r="N166" s="228" t="s">
        <v>41</v>
      </c>
      <c r="O166" s="92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178</v>
      </c>
      <c r="AT166" s="231" t="s">
        <v>174</v>
      </c>
      <c r="AU166" s="231" t="s">
        <v>83</v>
      </c>
      <c r="AY166" s="18" t="s">
        <v>173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83</v>
      </c>
      <c r="BK166" s="232">
        <f>ROUND(I166*H166,2)</f>
        <v>0</v>
      </c>
      <c r="BL166" s="18" t="s">
        <v>178</v>
      </c>
      <c r="BM166" s="231" t="s">
        <v>240</v>
      </c>
    </row>
    <row r="167" s="2" customFormat="1">
      <c r="A167" s="39"/>
      <c r="B167" s="40"/>
      <c r="C167" s="41"/>
      <c r="D167" s="233" t="s">
        <v>180</v>
      </c>
      <c r="E167" s="41"/>
      <c r="F167" s="234" t="s">
        <v>181</v>
      </c>
      <c r="G167" s="41"/>
      <c r="H167" s="41"/>
      <c r="I167" s="235"/>
      <c r="J167" s="41"/>
      <c r="K167" s="41"/>
      <c r="L167" s="45"/>
      <c r="M167" s="236"/>
      <c r="N167" s="237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180</v>
      </c>
      <c r="AU167" s="18" t="s">
        <v>83</v>
      </c>
    </row>
    <row r="168" s="12" customFormat="1">
      <c r="A168" s="12"/>
      <c r="B168" s="238"/>
      <c r="C168" s="239"/>
      <c r="D168" s="233" t="s">
        <v>182</v>
      </c>
      <c r="E168" s="240" t="s">
        <v>1</v>
      </c>
      <c r="F168" s="241" t="s">
        <v>241</v>
      </c>
      <c r="G168" s="239"/>
      <c r="H168" s="242">
        <v>0.36499999999999999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48" t="s">
        <v>182</v>
      </c>
      <c r="AU168" s="248" t="s">
        <v>83</v>
      </c>
      <c r="AV168" s="12" t="s">
        <v>85</v>
      </c>
      <c r="AW168" s="12" t="s">
        <v>32</v>
      </c>
      <c r="AX168" s="12" t="s">
        <v>76</v>
      </c>
      <c r="AY168" s="248" t="s">
        <v>173</v>
      </c>
    </row>
    <row r="169" s="13" customFormat="1">
      <c r="A169" s="13"/>
      <c r="B169" s="249"/>
      <c r="C169" s="250"/>
      <c r="D169" s="233" t="s">
        <v>182</v>
      </c>
      <c r="E169" s="251" t="s">
        <v>1</v>
      </c>
      <c r="F169" s="252" t="s">
        <v>184</v>
      </c>
      <c r="G169" s="250"/>
      <c r="H169" s="253">
        <v>0.36499999999999999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9" t="s">
        <v>182</v>
      </c>
      <c r="AU169" s="259" t="s">
        <v>83</v>
      </c>
      <c r="AV169" s="13" t="s">
        <v>178</v>
      </c>
      <c r="AW169" s="13" t="s">
        <v>32</v>
      </c>
      <c r="AX169" s="13" t="s">
        <v>83</v>
      </c>
      <c r="AY169" s="259" t="s">
        <v>173</v>
      </c>
    </row>
    <row r="170" s="2" customFormat="1" ht="33" customHeight="1">
      <c r="A170" s="39"/>
      <c r="B170" s="40"/>
      <c r="C170" s="220" t="s">
        <v>242</v>
      </c>
      <c r="D170" s="220" t="s">
        <v>174</v>
      </c>
      <c r="E170" s="221" t="s">
        <v>243</v>
      </c>
      <c r="F170" s="222" t="s">
        <v>244</v>
      </c>
      <c r="G170" s="223" t="s">
        <v>177</v>
      </c>
      <c r="H170" s="224">
        <v>0.45200000000000001</v>
      </c>
      <c r="I170" s="225"/>
      <c r="J170" s="226">
        <f>ROUND(I170*H170,2)</f>
        <v>0</v>
      </c>
      <c r="K170" s="222" t="s">
        <v>1</v>
      </c>
      <c r="L170" s="45"/>
      <c r="M170" s="227" t="s">
        <v>1</v>
      </c>
      <c r="N170" s="228" t="s">
        <v>41</v>
      </c>
      <c r="O170" s="92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178</v>
      </c>
      <c r="AT170" s="231" t="s">
        <v>174</v>
      </c>
      <c r="AU170" s="231" t="s">
        <v>83</v>
      </c>
      <c r="AY170" s="18" t="s">
        <v>173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8" t="s">
        <v>83</v>
      </c>
      <c r="BK170" s="232">
        <f>ROUND(I170*H170,2)</f>
        <v>0</v>
      </c>
      <c r="BL170" s="18" t="s">
        <v>178</v>
      </c>
      <c r="BM170" s="231" t="s">
        <v>245</v>
      </c>
    </row>
    <row r="171" s="2" customFormat="1">
      <c r="A171" s="39"/>
      <c r="B171" s="40"/>
      <c r="C171" s="41"/>
      <c r="D171" s="233" t="s">
        <v>180</v>
      </c>
      <c r="E171" s="41"/>
      <c r="F171" s="234" t="s">
        <v>181</v>
      </c>
      <c r="G171" s="41"/>
      <c r="H171" s="41"/>
      <c r="I171" s="235"/>
      <c r="J171" s="41"/>
      <c r="K171" s="41"/>
      <c r="L171" s="45"/>
      <c r="M171" s="236"/>
      <c r="N171" s="237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180</v>
      </c>
      <c r="AU171" s="18" t="s">
        <v>83</v>
      </c>
    </row>
    <row r="172" s="12" customFormat="1">
      <c r="A172" s="12"/>
      <c r="B172" s="238"/>
      <c r="C172" s="239"/>
      <c r="D172" s="233" t="s">
        <v>182</v>
      </c>
      <c r="E172" s="240" t="s">
        <v>1</v>
      </c>
      <c r="F172" s="241" t="s">
        <v>246</v>
      </c>
      <c r="G172" s="239"/>
      <c r="H172" s="242">
        <v>0.45200000000000001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48" t="s">
        <v>182</v>
      </c>
      <c r="AU172" s="248" t="s">
        <v>83</v>
      </c>
      <c r="AV172" s="12" t="s">
        <v>85</v>
      </c>
      <c r="AW172" s="12" t="s">
        <v>32</v>
      </c>
      <c r="AX172" s="12" t="s">
        <v>76</v>
      </c>
      <c r="AY172" s="248" t="s">
        <v>173</v>
      </c>
    </row>
    <row r="173" s="13" customFormat="1">
      <c r="A173" s="13"/>
      <c r="B173" s="249"/>
      <c r="C173" s="250"/>
      <c r="D173" s="233" t="s">
        <v>182</v>
      </c>
      <c r="E173" s="251" t="s">
        <v>1</v>
      </c>
      <c r="F173" s="252" t="s">
        <v>184</v>
      </c>
      <c r="G173" s="250"/>
      <c r="H173" s="253">
        <v>0.45200000000000001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9" t="s">
        <v>182</v>
      </c>
      <c r="AU173" s="259" t="s">
        <v>83</v>
      </c>
      <c r="AV173" s="13" t="s">
        <v>178</v>
      </c>
      <c r="AW173" s="13" t="s">
        <v>32</v>
      </c>
      <c r="AX173" s="13" t="s">
        <v>83</v>
      </c>
      <c r="AY173" s="259" t="s">
        <v>173</v>
      </c>
    </row>
    <row r="174" s="2" customFormat="1" ht="44.25" customHeight="1">
      <c r="A174" s="39"/>
      <c r="B174" s="40"/>
      <c r="C174" s="220" t="s">
        <v>8</v>
      </c>
      <c r="D174" s="220" t="s">
        <v>174</v>
      </c>
      <c r="E174" s="221" t="s">
        <v>247</v>
      </c>
      <c r="F174" s="222" t="s">
        <v>248</v>
      </c>
      <c r="G174" s="223" t="s">
        <v>177</v>
      </c>
      <c r="H174" s="224">
        <v>0.34999999999999998</v>
      </c>
      <c r="I174" s="225"/>
      <c r="J174" s="226">
        <f>ROUND(I174*H174,2)</f>
        <v>0</v>
      </c>
      <c r="K174" s="222" t="s">
        <v>1</v>
      </c>
      <c r="L174" s="45"/>
      <c r="M174" s="227" t="s">
        <v>1</v>
      </c>
      <c r="N174" s="228" t="s">
        <v>41</v>
      </c>
      <c r="O174" s="92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178</v>
      </c>
      <c r="AT174" s="231" t="s">
        <v>174</v>
      </c>
      <c r="AU174" s="231" t="s">
        <v>83</v>
      </c>
      <c r="AY174" s="18" t="s">
        <v>173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83</v>
      </c>
      <c r="BK174" s="232">
        <f>ROUND(I174*H174,2)</f>
        <v>0</v>
      </c>
      <c r="BL174" s="18" t="s">
        <v>178</v>
      </c>
      <c r="BM174" s="231" t="s">
        <v>249</v>
      </c>
    </row>
    <row r="175" s="2" customFormat="1">
      <c r="A175" s="39"/>
      <c r="B175" s="40"/>
      <c r="C175" s="41"/>
      <c r="D175" s="233" t="s">
        <v>180</v>
      </c>
      <c r="E175" s="41"/>
      <c r="F175" s="234" t="s">
        <v>181</v>
      </c>
      <c r="G175" s="41"/>
      <c r="H175" s="41"/>
      <c r="I175" s="235"/>
      <c r="J175" s="41"/>
      <c r="K175" s="41"/>
      <c r="L175" s="45"/>
      <c r="M175" s="236"/>
      <c r="N175" s="237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180</v>
      </c>
      <c r="AU175" s="18" t="s">
        <v>83</v>
      </c>
    </row>
    <row r="176" s="12" customFormat="1">
      <c r="A176" s="12"/>
      <c r="B176" s="238"/>
      <c r="C176" s="239"/>
      <c r="D176" s="233" t="s">
        <v>182</v>
      </c>
      <c r="E176" s="240" t="s">
        <v>1</v>
      </c>
      <c r="F176" s="241" t="s">
        <v>250</v>
      </c>
      <c r="G176" s="239"/>
      <c r="H176" s="242">
        <v>0.34999999999999998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48" t="s">
        <v>182</v>
      </c>
      <c r="AU176" s="248" t="s">
        <v>83</v>
      </c>
      <c r="AV176" s="12" t="s">
        <v>85</v>
      </c>
      <c r="AW176" s="12" t="s">
        <v>32</v>
      </c>
      <c r="AX176" s="12" t="s">
        <v>76</v>
      </c>
      <c r="AY176" s="248" t="s">
        <v>173</v>
      </c>
    </row>
    <row r="177" s="13" customFormat="1">
      <c r="A177" s="13"/>
      <c r="B177" s="249"/>
      <c r="C177" s="250"/>
      <c r="D177" s="233" t="s">
        <v>182</v>
      </c>
      <c r="E177" s="251" t="s">
        <v>1</v>
      </c>
      <c r="F177" s="252" t="s">
        <v>184</v>
      </c>
      <c r="G177" s="250"/>
      <c r="H177" s="253">
        <v>0.34999999999999998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9" t="s">
        <v>182</v>
      </c>
      <c r="AU177" s="259" t="s">
        <v>83</v>
      </c>
      <c r="AV177" s="13" t="s">
        <v>178</v>
      </c>
      <c r="AW177" s="13" t="s">
        <v>32</v>
      </c>
      <c r="AX177" s="13" t="s">
        <v>83</v>
      </c>
      <c r="AY177" s="259" t="s">
        <v>173</v>
      </c>
    </row>
    <row r="178" s="2" customFormat="1" ht="37.8" customHeight="1">
      <c r="A178" s="39"/>
      <c r="B178" s="40"/>
      <c r="C178" s="220" t="s">
        <v>251</v>
      </c>
      <c r="D178" s="220" t="s">
        <v>174</v>
      </c>
      <c r="E178" s="221" t="s">
        <v>252</v>
      </c>
      <c r="F178" s="222" t="s">
        <v>253</v>
      </c>
      <c r="G178" s="223" t="s">
        <v>177</v>
      </c>
      <c r="H178" s="224">
        <v>1</v>
      </c>
      <c r="I178" s="225"/>
      <c r="J178" s="226">
        <f>ROUND(I178*H178,2)</f>
        <v>0</v>
      </c>
      <c r="K178" s="222" t="s">
        <v>1</v>
      </c>
      <c r="L178" s="45"/>
      <c r="M178" s="227" t="s">
        <v>1</v>
      </c>
      <c r="N178" s="228" t="s">
        <v>41</v>
      </c>
      <c r="O178" s="92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1" t="s">
        <v>178</v>
      </c>
      <c r="AT178" s="231" t="s">
        <v>174</v>
      </c>
      <c r="AU178" s="231" t="s">
        <v>83</v>
      </c>
      <c r="AY178" s="18" t="s">
        <v>173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8" t="s">
        <v>83</v>
      </c>
      <c r="BK178" s="232">
        <f>ROUND(I178*H178,2)</f>
        <v>0</v>
      </c>
      <c r="BL178" s="18" t="s">
        <v>178</v>
      </c>
      <c r="BM178" s="231" t="s">
        <v>254</v>
      </c>
    </row>
    <row r="179" s="2" customFormat="1">
      <c r="A179" s="39"/>
      <c r="B179" s="40"/>
      <c r="C179" s="41"/>
      <c r="D179" s="233" t="s">
        <v>180</v>
      </c>
      <c r="E179" s="41"/>
      <c r="F179" s="234" t="s">
        <v>181</v>
      </c>
      <c r="G179" s="41"/>
      <c r="H179" s="41"/>
      <c r="I179" s="235"/>
      <c r="J179" s="41"/>
      <c r="K179" s="41"/>
      <c r="L179" s="45"/>
      <c r="M179" s="236"/>
      <c r="N179" s="237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180</v>
      </c>
      <c r="AU179" s="18" t="s">
        <v>83</v>
      </c>
    </row>
    <row r="180" s="12" customFormat="1">
      <c r="A180" s="12"/>
      <c r="B180" s="238"/>
      <c r="C180" s="239"/>
      <c r="D180" s="233" t="s">
        <v>182</v>
      </c>
      <c r="E180" s="240" t="s">
        <v>1</v>
      </c>
      <c r="F180" s="241" t="s">
        <v>255</v>
      </c>
      <c r="G180" s="239"/>
      <c r="H180" s="242">
        <v>1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48" t="s">
        <v>182</v>
      </c>
      <c r="AU180" s="248" t="s">
        <v>83</v>
      </c>
      <c r="AV180" s="12" t="s">
        <v>85</v>
      </c>
      <c r="AW180" s="12" t="s">
        <v>32</v>
      </c>
      <c r="AX180" s="12" t="s">
        <v>76</v>
      </c>
      <c r="AY180" s="248" t="s">
        <v>173</v>
      </c>
    </row>
    <row r="181" s="13" customFormat="1">
      <c r="A181" s="13"/>
      <c r="B181" s="249"/>
      <c r="C181" s="250"/>
      <c r="D181" s="233" t="s">
        <v>182</v>
      </c>
      <c r="E181" s="251" t="s">
        <v>1</v>
      </c>
      <c r="F181" s="252" t="s">
        <v>184</v>
      </c>
      <c r="G181" s="250"/>
      <c r="H181" s="253">
        <v>1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9" t="s">
        <v>182</v>
      </c>
      <c r="AU181" s="259" t="s">
        <v>83</v>
      </c>
      <c r="AV181" s="13" t="s">
        <v>178</v>
      </c>
      <c r="AW181" s="13" t="s">
        <v>32</v>
      </c>
      <c r="AX181" s="13" t="s">
        <v>83</v>
      </c>
      <c r="AY181" s="259" t="s">
        <v>173</v>
      </c>
    </row>
    <row r="182" s="2" customFormat="1" ht="44.25" customHeight="1">
      <c r="A182" s="39"/>
      <c r="B182" s="40"/>
      <c r="C182" s="220" t="s">
        <v>256</v>
      </c>
      <c r="D182" s="220" t="s">
        <v>174</v>
      </c>
      <c r="E182" s="221" t="s">
        <v>257</v>
      </c>
      <c r="F182" s="222" t="s">
        <v>258</v>
      </c>
      <c r="G182" s="223" t="s">
        <v>177</v>
      </c>
      <c r="H182" s="224">
        <v>64.804000000000002</v>
      </c>
      <c r="I182" s="225"/>
      <c r="J182" s="226">
        <f>ROUND(I182*H182,2)</f>
        <v>0</v>
      </c>
      <c r="K182" s="222" t="s">
        <v>1</v>
      </c>
      <c r="L182" s="45"/>
      <c r="M182" s="227" t="s">
        <v>1</v>
      </c>
      <c r="N182" s="228" t="s">
        <v>41</v>
      </c>
      <c r="O182" s="92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1" t="s">
        <v>178</v>
      </c>
      <c r="AT182" s="231" t="s">
        <v>174</v>
      </c>
      <c r="AU182" s="231" t="s">
        <v>83</v>
      </c>
      <c r="AY182" s="18" t="s">
        <v>173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83</v>
      </c>
      <c r="BK182" s="232">
        <f>ROUND(I182*H182,2)</f>
        <v>0</v>
      </c>
      <c r="BL182" s="18" t="s">
        <v>178</v>
      </c>
      <c r="BM182" s="231" t="s">
        <v>259</v>
      </c>
    </row>
    <row r="183" s="2" customFormat="1">
      <c r="A183" s="39"/>
      <c r="B183" s="40"/>
      <c r="C183" s="41"/>
      <c r="D183" s="233" t="s">
        <v>180</v>
      </c>
      <c r="E183" s="41"/>
      <c r="F183" s="234" t="s">
        <v>181</v>
      </c>
      <c r="G183" s="41"/>
      <c r="H183" s="41"/>
      <c r="I183" s="235"/>
      <c r="J183" s="41"/>
      <c r="K183" s="41"/>
      <c r="L183" s="45"/>
      <c r="M183" s="236"/>
      <c r="N183" s="237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180</v>
      </c>
      <c r="AU183" s="18" t="s">
        <v>83</v>
      </c>
    </row>
    <row r="184" s="12" customFormat="1">
      <c r="A184" s="12"/>
      <c r="B184" s="238"/>
      <c r="C184" s="239"/>
      <c r="D184" s="233" t="s">
        <v>182</v>
      </c>
      <c r="E184" s="240" t="s">
        <v>1</v>
      </c>
      <c r="F184" s="241" t="s">
        <v>260</v>
      </c>
      <c r="G184" s="239"/>
      <c r="H184" s="242">
        <v>64.804000000000002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48" t="s">
        <v>182</v>
      </c>
      <c r="AU184" s="248" t="s">
        <v>83</v>
      </c>
      <c r="AV184" s="12" t="s">
        <v>85</v>
      </c>
      <c r="AW184" s="12" t="s">
        <v>32</v>
      </c>
      <c r="AX184" s="12" t="s">
        <v>76</v>
      </c>
      <c r="AY184" s="248" t="s">
        <v>173</v>
      </c>
    </row>
    <row r="185" s="13" customFormat="1">
      <c r="A185" s="13"/>
      <c r="B185" s="249"/>
      <c r="C185" s="250"/>
      <c r="D185" s="233" t="s">
        <v>182</v>
      </c>
      <c r="E185" s="251" t="s">
        <v>1</v>
      </c>
      <c r="F185" s="252" t="s">
        <v>184</v>
      </c>
      <c r="G185" s="250"/>
      <c r="H185" s="253">
        <v>64.804000000000002</v>
      </c>
      <c r="I185" s="254"/>
      <c r="J185" s="250"/>
      <c r="K185" s="250"/>
      <c r="L185" s="255"/>
      <c r="M185" s="260"/>
      <c r="N185" s="261"/>
      <c r="O185" s="261"/>
      <c r="P185" s="261"/>
      <c r="Q185" s="261"/>
      <c r="R185" s="261"/>
      <c r="S185" s="261"/>
      <c r="T185" s="26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9" t="s">
        <v>182</v>
      </c>
      <c r="AU185" s="259" t="s">
        <v>83</v>
      </c>
      <c r="AV185" s="13" t="s">
        <v>178</v>
      </c>
      <c r="AW185" s="13" t="s">
        <v>32</v>
      </c>
      <c r="AX185" s="13" t="s">
        <v>83</v>
      </c>
      <c r="AY185" s="259" t="s">
        <v>173</v>
      </c>
    </row>
    <row r="186" s="2" customFormat="1" ht="6.96" customHeight="1">
      <c r="A186" s="39"/>
      <c r="B186" s="67"/>
      <c r="C186" s="68"/>
      <c r="D186" s="68"/>
      <c r="E186" s="68"/>
      <c r="F186" s="68"/>
      <c r="G186" s="68"/>
      <c r="H186" s="68"/>
      <c r="I186" s="68"/>
      <c r="J186" s="68"/>
      <c r="K186" s="68"/>
      <c r="L186" s="45"/>
      <c r="M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</row>
  </sheetData>
  <sheetProtection sheet="1" autoFilter="0" formatColumns="0" formatRows="0" objects="1" scenarios="1" spinCount="100000" saltValue="OIMEMFo/y4bTI60/a3xRjGtcYqrBPJS0Z6BNhDN7RZrCZAhjiuwoUOmuGZIS7Ae8gUXyj/sfS1fO2R6ueC0JOA==" hashValue="zKJjVGe9y2FdoM37JsNf8N9D3+iF0V5QZ2aucoHlEPZKurCTWVV55d+siQ2WlGZ7/U4dtZuNCNPwZTbYE+8n5A==" algorithmName="SHA-512" password="CC35"/>
  <autoFilter ref="C120:K18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146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Rekonstrukce VB ŽST Senice na Hané</v>
      </c>
      <c r="F7" s="151"/>
      <c r="G7" s="151"/>
      <c r="H7" s="151"/>
      <c r="L7" s="21"/>
    </row>
    <row r="8" s="1" customFormat="1" ht="12" customHeight="1">
      <c r="B8" s="21"/>
      <c r="D8" s="151" t="s">
        <v>147</v>
      </c>
      <c r="L8" s="21"/>
    </row>
    <row r="9" s="2" customFormat="1" ht="16.5" customHeight="1">
      <c r="A9" s="39"/>
      <c r="B9" s="45"/>
      <c r="C9" s="39"/>
      <c r="D9" s="39"/>
      <c r="E9" s="152" t="s">
        <v>261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149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262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16. 5. 2023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83.25" customHeight="1">
      <c r="A29" s="155"/>
      <c r="B29" s="156"/>
      <c r="C29" s="155"/>
      <c r="D29" s="155"/>
      <c r="E29" s="157" t="s">
        <v>151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ROUND(J122,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ROUND((SUM(BE122:BE132)),  2)</f>
        <v>0</v>
      </c>
      <c r="G35" s="39"/>
      <c r="H35" s="39"/>
      <c r="I35" s="165">
        <v>0.20999999999999999</v>
      </c>
      <c r="J35" s="164">
        <f>ROUND(((SUM(BE122:BE132))*I35),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ROUND((SUM(BF122:BF132)),  2)</f>
        <v>0</v>
      </c>
      <c r="G36" s="39"/>
      <c r="H36" s="39"/>
      <c r="I36" s="165">
        <v>0.14999999999999999</v>
      </c>
      <c r="J36" s="164">
        <f>ROUND(((SUM(BF122:BF132))*I36),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ROUND((SUM(BG122:BG132)),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ROUND((SUM(BH122:BH132)),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ROUND((SUM(BI122:BI132)),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Rekonstrukce VB ŽST Senice na Hané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147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261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149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98-98 - Všeobecný objekt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16. 5. 2023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 státní organizace</v>
      </c>
      <c r="G93" s="41"/>
      <c r="H93" s="41"/>
      <c r="I93" s="33" t="s">
        <v>30</v>
      </c>
      <c r="J93" s="37" t="str">
        <f>E23</f>
        <v>SAGASTA s. r. 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153</v>
      </c>
      <c r="D96" s="186"/>
      <c r="E96" s="186"/>
      <c r="F96" s="186"/>
      <c r="G96" s="186"/>
      <c r="H96" s="186"/>
      <c r="I96" s="186"/>
      <c r="J96" s="187" t="s">
        <v>154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155</v>
      </c>
      <c r="D98" s="41"/>
      <c r="E98" s="41"/>
      <c r="F98" s="41"/>
      <c r="G98" s="41"/>
      <c r="H98" s="41"/>
      <c r="I98" s="41"/>
      <c r="J98" s="111">
        <f>J122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156</v>
      </c>
    </row>
    <row r="99" s="9" customFormat="1" ht="24.96" customHeight="1">
      <c r="A99" s="9"/>
      <c r="B99" s="189"/>
      <c r="C99" s="190"/>
      <c r="D99" s="191" t="s">
        <v>263</v>
      </c>
      <c r="E99" s="192"/>
      <c r="F99" s="192"/>
      <c r="G99" s="192"/>
      <c r="H99" s="192"/>
      <c r="I99" s="192"/>
      <c r="J99" s="193">
        <f>J123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264</v>
      </c>
      <c r="E100" s="192"/>
      <c r="F100" s="192"/>
      <c r="G100" s="192"/>
      <c r="H100" s="192"/>
      <c r="I100" s="192"/>
      <c r="J100" s="193">
        <f>J125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158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84" t="str">
        <f>E7</f>
        <v>Rekonstrukce VB ŽST Senice na Hané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1" customFormat="1" ht="12" customHeight="1">
      <c r="B111" s="22"/>
      <c r="C111" s="33" t="s">
        <v>147</v>
      </c>
      <c r="D111" s="23"/>
      <c r="E111" s="23"/>
      <c r="F111" s="23"/>
      <c r="G111" s="23"/>
      <c r="H111" s="23"/>
      <c r="I111" s="23"/>
      <c r="J111" s="23"/>
      <c r="K111" s="23"/>
      <c r="L111" s="21"/>
    </row>
    <row r="112" s="2" customFormat="1" ht="16.5" customHeight="1">
      <c r="A112" s="39"/>
      <c r="B112" s="40"/>
      <c r="C112" s="41"/>
      <c r="D112" s="41"/>
      <c r="E112" s="184" t="s">
        <v>261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149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E11</f>
        <v>SO 98-98 - Všeobecný objekt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F14</f>
        <v xml:space="preserve"> </v>
      </c>
      <c r="G116" s="41"/>
      <c r="H116" s="41"/>
      <c r="I116" s="33" t="s">
        <v>22</v>
      </c>
      <c r="J116" s="80" t="str">
        <f>IF(J14="","",J14)</f>
        <v>16. 5. 2023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E17</f>
        <v>Správa železnic, státní organizace</v>
      </c>
      <c r="G118" s="41"/>
      <c r="H118" s="41"/>
      <c r="I118" s="33" t="s">
        <v>30</v>
      </c>
      <c r="J118" s="37" t="str">
        <f>E23</f>
        <v>SAGASTA s. r. 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IF(E20="","",E20)</f>
        <v>Vyplň údaj</v>
      </c>
      <c r="G119" s="41"/>
      <c r="H119" s="41"/>
      <c r="I119" s="33" t="s">
        <v>33</v>
      </c>
      <c r="J119" s="37" t="str">
        <f>E26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0" customFormat="1" ht="29.28" customHeight="1">
      <c r="A121" s="195"/>
      <c r="B121" s="196"/>
      <c r="C121" s="197" t="s">
        <v>159</v>
      </c>
      <c r="D121" s="198" t="s">
        <v>61</v>
      </c>
      <c r="E121" s="198" t="s">
        <v>57</v>
      </c>
      <c r="F121" s="198" t="s">
        <v>58</v>
      </c>
      <c r="G121" s="198" t="s">
        <v>160</v>
      </c>
      <c r="H121" s="198" t="s">
        <v>161</v>
      </c>
      <c r="I121" s="198" t="s">
        <v>162</v>
      </c>
      <c r="J121" s="198" t="s">
        <v>154</v>
      </c>
      <c r="K121" s="199" t="s">
        <v>163</v>
      </c>
      <c r="L121" s="200"/>
      <c r="M121" s="101" t="s">
        <v>1</v>
      </c>
      <c r="N121" s="102" t="s">
        <v>40</v>
      </c>
      <c r="O121" s="102" t="s">
        <v>164</v>
      </c>
      <c r="P121" s="102" t="s">
        <v>165</v>
      </c>
      <c r="Q121" s="102" t="s">
        <v>166</v>
      </c>
      <c r="R121" s="102" t="s">
        <v>167</v>
      </c>
      <c r="S121" s="102" t="s">
        <v>168</v>
      </c>
      <c r="T121" s="103" t="s">
        <v>169</v>
      </c>
      <c r="U121" s="195"/>
      <c r="V121" s="195"/>
      <c r="W121" s="195"/>
      <c r="X121" s="195"/>
      <c r="Y121" s="195"/>
      <c r="Z121" s="195"/>
      <c r="AA121" s="195"/>
      <c r="AB121" s="195"/>
      <c r="AC121" s="195"/>
      <c r="AD121" s="195"/>
      <c r="AE121" s="195"/>
    </row>
    <row r="122" s="2" customFormat="1" ht="22.8" customHeight="1">
      <c r="A122" s="39"/>
      <c r="B122" s="40"/>
      <c r="C122" s="108" t="s">
        <v>170</v>
      </c>
      <c r="D122" s="41"/>
      <c r="E122" s="41"/>
      <c r="F122" s="41"/>
      <c r="G122" s="41"/>
      <c r="H122" s="41"/>
      <c r="I122" s="41"/>
      <c r="J122" s="201">
        <f>BK122</f>
        <v>0</v>
      </c>
      <c r="K122" s="41"/>
      <c r="L122" s="45"/>
      <c r="M122" s="104"/>
      <c r="N122" s="202"/>
      <c r="O122" s="105"/>
      <c r="P122" s="203">
        <f>P123+P125</f>
        <v>0</v>
      </c>
      <c r="Q122" s="105"/>
      <c r="R122" s="203">
        <f>R123+R125</f>
        <v>0</v>
      </c>
      <c r="S122" s="105"/>
      <c r="T122" s="204">
        <f>T123+T125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156</v>
      </c>
      <c r="BK122" s="205">
        <f>BK123+BK125</f>
        <v>0</v>
      </c>
    </row>
    <row r="123" s="11" customFormat="1" ht="25.92" customHeight="1">
      <c r="A123" s="11"/>
      <c r="B123" s="206"/>
      <c r="C123" s="207"/>
      <c r="D123" s="208" t="s">
        <v>75</v>
      </c>
      <c r="E123" s="209" t="s">
        <v>76</v>
      </c>
      <c r="F123" s="209" t="s">
        <v>265</v>
      </c>
      <c r="G123" s="207"/>
      <c r="H123" s="207"/>
      <c r="I123" s="210"/>
      <c r="J123" s="211">
        <f>BK123</f>
        <v>0</v>
      </c>
      <c r="K123" s="207"/>
      <c r="L123" s="212"/>
      <c r="M123" s="213"/>
      <c r="N123" s="214"/>
      <c r="O123" s="214"/>
      <c r="P123" s="215">
        <f>P124</f>
        <v>0</v>
      </c>
      <c r="Q123" s="214"/>
      <c r="R123" s="215">
        <f>R124</f>
        <v>0</v>
      </c>
      <c r="S123" s="214"/>
      <c r="T123" s="216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17" t="s">
        <v>83</v>
      </c>
      <c r="AT123" s="218" t="s">
        <v>75</v>
      </c>
      <c r="AU123" s="218" t="s">
        <v>76</v>
      </c>
      <c r="AY123" s="217" t="s">
        <v>173</v>
      </c>
      <c r="BK123" s="219">
        <f>BK124</f>
        <v>0</v>
      </c>
    </row>
    <row r="124" s="2" customFormat="1" ht="16.5" customHeight="1">
      <c r="A124" s="39"/>
      <c r="B124" s="40"/>
      <c r="C124" s="220" t="s">
        <v>83</v>
      </c>
      <c r="D124" s="220" t="s">
        <v>174</v>
      </c>
      <c r="E124" s="221" t="s">
        <v>266</v>
      </c>
      <c r="F124" s="222" t="s">
        <v>265</v>
      </c>
      <c r="G124" s="223" t="s">
        <v>267</v>
      </c>
      <c r="H124" s="224">
        <v>2</v>
      </c>
      <c r="I124" s="225"/>
      <c r="J124" s="226">
        <f>ROUND(I124*H124,2)</f>
        <v>0</v>
      </c>
      <c r="K124" s="222" t="s">
        <v>1</v>
      </c>
      <c r="L124" s="45"/>
      <c r="M124" s="227" t="s">
        <v>1</v>
      </c>
      <c r="N124" s="228" t="s">
        <v>41</v>
      </c>
      <c r="O124" s="92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1" t="s">
        <v>178</v>
      </c>
      <c r="AT124" s="231" t="s">
        <v>174</v>
      </c>
      <c r="AU124" s="231" t="s">
        <v>83</v>
      </c>
      <c r="AY124" s="18" t="s">
        <v>173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83</v>
      </c>
      <c r="BK124" s="232">
        <f>ROUND(I124*H124,2)</f>
        <v>0</v>
      </c>
      <c r="BL124" s="18" t="s">
        <v>178</v>
      </c>
      <c r="BM124" s="231" t="s">
        <v>85</v>
      </c>
    </row>
    <row r="125" s="11" customFormat="1" ht="25.92" customHeight="1">
      <c r="A125" s="11"/>
      <c r="B125" s="206"/>
      <c r="C125" s="207"/>
      <c r="D125" s="208" t="s">
        <v>75</v>
      </c>
      <c r="E125" s="209" t="s">
        <v>268</v>
      </c>
      <c r="F125" s="209" t="s">
        <v>269</v>
      </c>
      <c r="G125" s="207"/>
      <c r="H125" s="207"/>
      <c r="I125" s="210"/>
      <c r="J125" s="211">
        <f>BK125</f>
        <v>0</v>
      </c>
      <c r="K125" s="207"/>
      <c r="L125" s="212"/>
      <c r="M125" s="213"/>
      <c r="N125" s="214"/>
      <c r="O125" s="214"/>
      <c r="P125" s="215">
        <f>SUM(P126:P132)</f>
        <v>0</v>
      </c>
      <c r="Q125" s="214"/>
      <c r="R125" s="215">
        <f>SUM(R126:R132)</f>
        <v>0</v>
      </c>
      <c r="S125" s="214"/>
      <c r="T125" s="216">
        <f>SUM(T126:T132)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17" t="s">
        <v>178</v>
      </c>
      <c r="AT125" s="218" t="s">
        <v>75</v>
      </c>
      <c r="AU125" s="218" t="s">
        <v>76</v>
      </c>
      <c r="AY125" s="217" t="s">
        <v>173</v>
      </c>
      <c r="BK125" s="219">
        <f>SUM(BK126:BK132)</f>
        <v>0</v>
      </c>
    </row>
    <row r="126" s="2" customFormat="1" ht="24.15" customHeight="1">
      <c r="A126" s="39"/>
      <c r="B126" s="40"/>
      <c r="C126" s="220" t="s">
        <v>85</v>
      </c>
      <c r="D126" s="220" t="s">
        <v>174</v>
      </c>
      <c r="E126" s="221" t="s">
        <v>270</v>
      </c>
      <c r="F126" s="222" t="s">
        <v>271</v>
      </c>
      <c r="G126" s="223" t="s">
        <v>267</v>
      </c>
      <c r="H126" s="224">
        <v>1</v>
      </c>
      <c r="I126" s="225"/>
      <c r="J126" s="226">
        <f>ROUND(I126*H126,2)</f>
        <v>0</v>
      </c>
      <c r="K126" s="222" t="s">
        <v>1</v>
      </c>
      <c r="L126" s="45"/>
      <c r="M126" s="227" t="s">
        <v>1</v>
      </c>
      <c r="N126" s="228" t="s">
        <v>41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272</v>
      </c>
      <c r="AT126" s="231" t="s">
        <v>174</v>
      </c>
      <c r="AU126" s="231" t="s">
        <v>83</v>
      </c>
      <c r="AY126" s="18" t="s">
        <v>173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83</v>
      </c>
      <c r="BK126" s="232">
        <f>ROUND(I126*H126,2)</f>
        <v>0</v>
      </c>
      <c r="BL126" s="18" t="s">
        <v>272</v>
      </c>
      <c r="BM126" s="231" t="s">
        <v>178</v>
      </c>
    </row>
    <row r="127" s="2" customFormat="1" ht="24.15" customHeight="1">
      <c r="A127" s="39"/>
      <c r="B127" s="40"/>
      <c r="C127" s="220" t="s">
        <v>189</v>
      </c>
      <c r="D127" s="220" t="s">
        <v>174</v>
      </c>
      <c r="E127" s="221" t="s">
        <v>273</v>
      </c>
      <c r="F127" s="222" t="s">
        <v>274</v>
      </c>
      <c r="G127" s="223" t="s">
        <v>267</v>
      </c>
      <c r="H127" s="224">
        <v>1</v>
      </c>
      <c r="I127" s="225"/>
      <c r="J127" s="226">
        <f>ROUND(I127*H127,2)</f>
        <v>0</v>
      </c>
      <c r="K127" s="222" t="s">
        <v>1</v>
      </c>
      <c r="L127" s="45"/>
      <c r="M127" s="227" t="s">
        <v>1</v>
      </c>
      <c r="N127" s="228" t="s">
        <v>41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272</v>
      </c>
      <c r="AT127" s="231" t="s">
        <v>174</v>
      </c>
      <c r="AU127" s="231" t="s">
        <v>83</v>
      </c>
      <c r="AY127" s="18" t="s">
        <v>173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83</v>
      </c>
      <c r="BK127" s="232">
        <f>ROUND(I127*H127,2)</f>
        <v>0</v>
      </c>
      <c r="BL127" s="18" t="s">
        <v>272</v>
      </c>
      <c r="BM127" s="231" t="s">
        <v>203</v>
      </c>
    </row>
    <row r="128" s="2" customFormat="1" ht="21.75" customHeight="1">
      <c r="A128" s="39"/>
      <c r="B128" s="40"/>
      <c r="C128" s="220" t="s">
        <v>178</v>
      </c>
      <c r="D128" s="220" t="s">
        <v>174</v>
      </c>
      <c r="E128" s="221" t="s">
        <v>275</v>
      </c>
      <c r="F128" s="222" t="s">
        <v>276</v>
      </c>
      <c r="G128" s="223" t="s">
        <v>267</v>
      </c>
      <c r="H128" s="224">
        <v>1</v>
      </c>
      <c r="I128" s="225"/>
      <c r="J128" s="226">
        <f>ROUND(I128*H128,2)</f>
        <v>0</v>
      </c>
      <c r="K128" s="222" t="s">
        <v>1</v>
      </c>
      <c r="L128" s="45"/>
      <c r="M128" s="227" t="s">
        <v>1</v>
      </c>
      <c r="N128" s="228" t="s">
        <v>41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272</v>
      </c>
      <c r="AT128" s="231" t="s">
        <v>174</v>
      </c>
      <c r="AU128" s="231" t="s">
        <v>83</v>
      </c>
      <c r="AY128" s="18" t="s">
        <v>173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83</v>
      </c>
      <c r="BK128" s="232">
        <f>ROUND(I128*H128,2)</f>
        <v>0</v>
      </c>
      <c r="BL128" s="18" t="s">
        <v>272</v>
      </c>
      <c r="BM128" s="231" t="s">
        <v>213</v>
      </c>
    </row>
    <row r="129" s="2" customFormat="1" ht="24.15" customHeight="1">
      <c r="A129" s="39"/>
      <c r="B129" s="40"/>
      <c r="C129" s="220" t="s">
        <v>198</v>
      </c>
      <c r="D129" s="220" t="s">
        <v>174</v>
      </c>
      <c r="E129" s="221" t="s">
        <v>277</v>
      </c>
      <c r="F129" s="222" t="s">
        <v>278</v>
      </c>
      <c r="G129" s="223" t="s">
        <v>267</v>
      </c>
      <c r="H129" s="224">
        <v>1</v>
      </c>
      <c r="I129" s="225"/>
      <c r="J129" s="226">
        <f>ROUND(I129*H129,2)</f>
        <v>0</v>
      </c>
      <c r="K129" s="222" t="s">
        <v>1</v>
      </c>
      <c r="L129" s="45"/>
      <c r="M129" s="227" t="s">
        <v>1</v>
      </c>
      <c r="N129" s="228" t="s">
        <v>41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272</v>
      </c>
      <c r="AT129" s="231" t="s">
        <v>174</v>
      </c>
      <c r="AU129" s="231" t="s">
        <v>83</v>
      </c>
      <c r="AY129" s="18" t="s">
        <v>173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83</v>
      </c>
      <c r="BK129" s="232">
        <f>ROUND(I129*H129,2)</f>
        <v>0</v>
      </c>
      <c r="BL129" s="18" t="s">
        <v>272</v>
      </c>
      <c r="BM129" s="231" t="s">
        <v>279</v>
      </c>
    </row>
    <row r="130" s="2" customFormat="1" ht="16.5" customHeight="1">
      <c r="A130" s="39"/>
      <c r="B130" s="40"/>
      <c r="C130" s="220" t="s">
        <v>203</v>
      </c>
      <c r="D130" s="220" t="s">
        <v>174</v>
      </c>
      <c r="E130" s="221" t="s">
        <v>280</v>
      </c>
      <c r="F130" s="222" t="s">
        <v>281</v>
      </c>
      <c r="G130" s="223" t="s">
        <v>282</v>
      </c>
      <c r="H130" s="224">
        <v>1</v>
      </c>
      <c r="I130" s="225"/>
      <c r="J130" s="226">
        <f>ROUND(I130*H130,2)</f>
        <v>0</v>
      </c>
      <c r="K130" s="222" t="s">
        <v>283</v>
      </c>
      <c r="L130" s="45"/>
      <c r="M130" s="227" t="s">
        <v>1</v>
      </c>
      <c r="N130" s="228" t="s">
        <v>41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284</v>
      </c>
      <c r="AT130" s="231" t="s">
        <v>174</v>
      </c>
      <c r="AU130" s="231" t="s">
        <v>83</v>
      </c>
      <c r="AY130" s="18" t="s">
        <v>173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83</v>
      </c>
      <c r="BK130" s="232">
        <f>ROUND(I130*H130,2)</f>
        <v>0</v>
      </c>
      <c r="BL130" s="18" t="s">
        <v>284</v>
      </c>
      <c r="BM130" s="231" t="s">
        <v>285</v>
      </c>
    </row>
    <row r="131" s="2" customFormat="1" ht="33" customHeight="1">
      <c r="A131" s="39"/>
      <c r="B131" s="40"/>
      <c r="C131" s="220" t="s">
        <v>208</v>
      </c>
      <c r="D131" s="220" t="s">
        <v>174</v>
      </c>
      <c r="E131" s="221" t="s">
        <v>286</v>
      </c>
      <c r="F131" s="222" t="s">
        <v>287</v>
      </c>
      <c r="G131" s="223" t="s">
        <v>267</v>
      </c>
      <c r="H131" s="224">
        <v>1</v>
      </c>
      <c r="I131" s="225"/>
      <c r="J131" s="226">
        <f>ROUND(I131*H131,2)</f>
        <v>0</v>
      </c>
      <c r="K131" s="222" t="s">
        <v>1</v>
      </c>
      <c r="L131" s="45"/>
      <c r="M131" s="227" t="s">
        <v>1</v>
      </c>
      <c r="N131" s="228" t="s">
        <v>41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272</v>
      </c>
      <c r="AT131" s="231" t="s">
        <v>174</v>
      </c>
      <c r="AU131" s="231" t="s">
        <v>83</v>
      </c>
      <c r="AY131" s="18" t="s">
        <v>173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83</v>
      </c>
      <c r="BK131" s="232">
        <f>ROUND(I131*H131,2)</f>
        <v>0</v>
      </c>
      <c r="BL131" s="18" t="s">
        <v>272</v>
      </c>
      <c r="BM131" s="231" t="s">
        <v>288</v>
      </c>
    </row>
    <row r="132" s="2" customFormat="1" ht="16.5" customHeight="1">
      <c r="A132" s="39"/>
      <c r="B132" s="40"/>
      <c r="C132" s="220" t="s">
        <v>213</v>
      </c>
      <c r="D132" s="220" t="s">
        <v>174</v>
      </c>
      <c r="E132" s="221" t="s">
        <v>289</v>
      </c>
      <c r="F132" s="222" t="s">
        <v>290</v>
      </c>
      <c r="G132" s="223" t="s">
        <v>282</v>
      </c>
      <c r="H132" s="224">
        <v>1</v>
      </c>
      <c r="I132" s="225"/>
      <c r="J132" s="226">
        <f>ROUND(I132*H132,2)</f>
        <v>0</v>
      </c>
      <c r="K132" s="222" t="s">
        <v>283</v>
      </c>
      <c r="L132" s="45"/>
      <c r="M132" s="263" t="s">
        <v>1</v>
      </c>
      <c r="N132" s="264" t="s">
        <v>41</v>
      </c>
      <c r="O132" s="265"/>
      <c r="P132" s="266">
        <f>O132*H132</f>
        <v>0</v>
      </c>
      <c r="Q132" s="266">
        <v>0</v>
      </c>
      <c r="R132" s="266">
        <f>Q132*H132</f>
        <v>0</v>
      </c>
      <c r="S132" s="266">
        <v>0</v>
      </c>
      <c r="T132" s="26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284</v>
      </c>
      <c r="AT132" s="231" t="s">
        <v>174</v>
      </c>
      <c r="AU132" s="231" t="s">
        <v>83</v>
      </c>
      <c r="AY132" s="18" t="s">
        <v>173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83</v>
      </c>
      <c r="BK132" s="232">
        <f>ROUND(I132*H132,2)</f>
        <v>0</v>
      </c>
      <c r="BL132" s="18" t="s">
        <v>284</v>
      </c>
      <c r="BM132" s="231" t="s">
        <v>291</v>
      </c>
    </row>
    <row r="133" s="2" customFormat="1" ht="6.96" customHeight="1">
      <c r="A133" s="39"/>
      <c r="B133" s="67"/>
      <c r="C133" s="68"/>
      <c r="D133" s="68"/>
      <c r="E133" s="68"/>
      <c r="F133" s="68"/>
      <c r="G133" s="68"/>
      <c r="H133" s="68"/>
      <c r="I133" s="68"/>
      <c r="J133" s="68"/>
      <c r="K133" s="68"/>
      <c r="L133" s="45"/>
      <c r="M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</sheetData>
  <sheetProtection sheet="1" autoFilter="0" formatColumns="0" formatRows="0" objects="1" scenarios="1" spinCount="100000" saltValue="dMb7KAV+NenOg5fbPpP6ra8B8iYwGOTwPpGtKJFQJflx5dUJUkBxjYj9DCV3DJTjmt2D47BbgMNcOPnX5pqXEw==" hashValue="dwTnF4KWKtoOR3MqPiea5kT/YZdUIvqMYtul+pB0wSS7CiPcYGhkDhg0t/jSZznGbTwVWM2k1vnMO+0DgF9HNA==" algorithmName="SHA-512" password="CC35"/>
  <autoFilter ref="C121:K1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146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Rekonstrukce VB ŽST Senice na Hané</v>
      </c>
      <c r="F7" s="151"/>
      <c r="G7" s="151"/>
      <c r="H7" s="151"/>
      <c r="L7" s="21"/>
    </row>
    <row r="8" s="1" customFormat="1" ht="12" customHeight="1">
      <c r="B8" s="21"/>
      <c r="D8" s="151" t="s">
        <v>147</v>
      </c>
      <c r="L8" s="21"/>
    </row>
    <row r="9" s="2" customFormat="1" ht="16.5" customHeight="1">
      <c r="A9" s="39"/>
      <c r="B9" s="45"/>
      <c r="C9" s="39"/>
      <c r="D9" s="39"/>
      <c r="E9" s="152" t="s">
        <v>292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149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30" customHeight="1">
      <c r="A11" s="39"/>
      <c r="B11" s="45"/>
      <c r="C11" s="39"/>
      <c r="D11" s="39"/>
      <c r="E11" s="153" t="s">
        <v>293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16. 5. 2023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83.25" customHeight="1">
      <c r="A29" s="155"/>
      <c r="B29" s="156"/>
      <c r="C29" s="155"/>
      <c r="D29" s="155"/>
      <c r="E29" s="157" t="s">
        <v>151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ROUND(J126,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ROUND((SUM(BE126:BE178)),  2)</f>
        <v>0</v>
      </c>
      <c r="G35" s="39"/>
      <c r="H35" s="39"/>
      <c r="I35" s="165">
        <v>0.20999999999999999</v>
      </c>
      <c r="J35" s="164">
        <f>ROUND(((SUM(BE126:BE178))*I35),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ROUND((SUM(BF126:BF178)),  2)</f>
        <v>0</v>
      </c>
      <c r="G36" s="39"/>
      <c r="H36" s="39"/>
      <c r="I36" s="165">
        <v>0.14999999999999999</v>
      </c>
      <c r="J36" s="164">
        <f>ROUND(((SUM(BF126:BF178))*I36),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ROUND((SUM(BG126:BG178)),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ROUND((SUM(BH126:BH178)),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ROUND((SUM(BI126:BI178)),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Rekonstrukce VB ŽST Senice na Hané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147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292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149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30" customHeight="1">
      <c r="A89" s="39"/>
      <c r="B89" s="40"/>
      <c r="C89" s="41"/>
      <c r="D89" s="41"/>
      <c r="E89" s="77" t="str">
        <f>E11</f>
        <v xml:space="preserve">SO-86-54-01 - D.2.1.8 -  Parkovací a cyklo-parkovací stání pro veřejnost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16. 5. 2023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 státní organizace</v>
      </c>
      <c r="G93" s="41"/>
      <c r="H93" s="41"/>
      <c r="I93" s="33" t="s">
        <v>30</v>
      </c>
      <c r="J93" s="37" t="str">
        <f>E23</f>
        <v>SAGASTA s. r. 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153</v>
      </c>
      <c r="D96" s="186"/>
      <c r="E96" s="186"/>
      <c r="F96" s="186"/>
      <c r="G96" s="186"/>
      <c r="H96" s="186"/>
      <c r="I96" s="186"/>
      <c r="J96" s="187" t="s">
        <v>154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155</v>
      </c>
      <c r="D98" s="41"/>
      <c r="E98" s="41"/>
      <c r="F98" s="41"/>
      <c r="G98" s="41"/>
      <c r="H98" s="41"/>
      <c r="I98" s="41"/>
      <c r="J98" s="111">
        <f>J126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156</v>
      </c>
    </row>
    <row r="99" s="9" customFormat="1" ht="24.96" customHeight="1">
      <c r="A99" s="9"/>
      <c r="B99" s="189"/>
      <c r="C99" s="190"/>
      <c r="D99" s="191" t="s">
        <v>294</v>
      </c>
      <c r="E99" s="192"/>
      <c r="F99" s="192"/>
      <c r="G99" s="192"/>
      <c r="H99" s="192"/>
      <c r="I99" s="192"/>
      <c r="J99" s="193">
        <f>J127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68"/>
      <c r="C100" s="134"/>
      <c r="D100" s="269" t="s">
        <v>295</v>
      </c>
      <c r="E100" s="270"/>
      <c r="F100" s="270"/>
      <c r="G100" s="270"/>
      <c r="H100" s="270"/>
      <c r="I100" s="270"/>
      <c r="J100" s="271">
        <f>J128</f>
        <v>0</v>
      </c>
      <c r="K100" s="134"/>
      <c r="L100" s="272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68"/>
      <c r="C101" s="134"/>
      <c r="D101" s="269" t="s">
        <v>296</v>
      </c>
      <c r="E101" s="270"/>
      <c r="F101" s="270"/>
      <c r="G101" s="270"/>
      <c r="H101" s="270"/>
      <c r="I101" s="270"/>
      <c r="J101" s="271">
        <f>J138</f>
        <v>0</v>
      </c>
      <c r="K101" s="134"/>
      <c r="L101" s="272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68"/>
      <c r="C102" s="134"/>
      <c r="D102" s="269" t="s">
        <v>297</v>
      </c>
      <c r="E102" s="270"/>
      <c r="F102" s="270"/>
      <c r="G102" s="270"/>
      <c r="H102" s="270"/>
      <c r="I102" s="270"/>
      <c r="J102" s="271">
        <f>J158</f>
        <v>0</v>
      </c>
      <c r="K102" s="134"/>
      <c r="L102" s="272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9.92" customHeight="1">
      <c r="A103" s="14"/>
      <c r="B103" s="268"/>
      <c r="C103" s="134"/>
      <c r="D103" s="269" t="s">
        <v>298</v>
      </c>
      <c r="E103" s="270"/>
      <c r="F103" s="270"/>
      <c r="G103" s="270"/>
      <c r="H103" s="270"/>
      <c r="I103" s="270"/>
      <c r="J103" s="271">
        <f>J168</f>
        <v>0</v>
      </c>
      <c r="K103" s="134"/>
      <c r="L103" s="272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9" customFormat="1" ht="24.96" customHeight="1">
      <c r="A104" s="9"/>
      <c r="B104" s="189"/>
      <c r="C104" s="190"/>
      <c r="D104" s="191" t="s">
        <v>157</v>
      </c>
      <c r="E104" s="192"/>
      <c r="F104" s="192"/>
      <c r="G104" s="192"/>
      <c r="H104" s="192"/>
      <c r="I104" s="192"/>
      <c r="J104" s="193">
        <f>J170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158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4" t="str">
        <f>E7</f>
        <v>Rekonstrukce VB ŽST Senice na Hané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147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184" t="s">
        <v>292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149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30" customHeight="1">
      <c r="A118" s="39"/>
      <c r="B118" s="40"/>
      <c r="C118" s="41"/>
      <c r="D118" s="41"/>
      <c r="E118" s="77" t="str">
        <f>E11</f>
        <v xml:space="preserve">SO-86-54-01 - D.2.1.8 -  Parkovací a cyklo-parkovací stání pro veřejnost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F14</f>
        <v xml:space="preserve"> </v>
      </c>
      <c r="G120" s="41"/>
      <c r="H120" s="41"/>
      <c r="I120" s="33" t="s">
        <v>22</v>
      </c>
      <c r="J120" s="80" t="str">
        <f>IF(J14="","",J14)</f>
        <v>16. 5. 2023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E17</f>
        <v>Správa železnic, státní organizace</v>
      </c>
      <c r="G122" s="41"/>
      <c r="H122" s="41"/>
      <c r="I122" s="33" t="s">
        <v>30</v>
      </c>
      <c r="J122" s="37" t="str">
        <f>E23</f>
        <v>SAGASTA s. r. 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IF(E20="","",E20)</f>
        <v>Vyplň údaj</v>
      </c>
      <c r="G123" s="41"/>
      <c r="H123" s="41"/>
      <c r="I123" s="33" t="s">
        <v>33</v>
      </c>
      <c r="J123" s="37" t="str">
        <f>E26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0" customFormat="1" ht="29.28" customHeight="1">
      <c r="A125" s="195"/>
      <c r="B125" s="196"/>
      <c r="C125" s="197" t="s">
        <v>159</v>
      </c>
      <c r="D125" s="198" t="s">
        <v>61</v>
      </c>
      <c r="E125" s="198" t="s">
        <v>57</v>
      </c>
      <c r="F125" s="198" t="s">
        <v>58</v>
      </c>
      <c r="G125" s="198" t="s">
        <v>160</v>
      </c>
      <c r="H125" s="198" t="s">
        <v>161</v>
      </c>
      <c r="I125" s="198" t="s">
        <v>162</v>
      </c>
      <c r="J125" s="198" t="s">
        <v>154</v>
      </c>
      <c r="K125" s="199" t="s">
        <v>163</v>
      </c>
      <c r="L125" s="200"/>
      <c r="M125" s="101" t="s">
        <v>1</v>
      </c>
      <c r="N125" s="102" t="s">
        <v>40</v>
      </c>
      <c r="O125" s="102" t="s">
        <v>164</v>
      </c>
      <c r="P125" s="102" t="s">
        <v>165</v>
      </c>
      <c r="Q125" s="102" t="s">
        <v>166</v>
      </c>
      <c r="R125" s="102" t="s">
        <v>167</v>
      </c>
      <c r="S125" s="102" t="s">
        <v>168</v>
      </c>
      <c r="T125" s="103" t="s">
        <v>169</v>
      </c>
      <c r="U125" s="195"/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/>
    </row>
    <row r="126" s="2" customFormat="1" ht="22.8" customHeight="1">
      <c r="A126" s="39"/>
      <c r="B126" s="40"/>
      <c r="C126" s="108" t="s">
        <v>170</v>
      </c>
      <c r="D126" s="41"/>
      <c r="E126" s="41"/>
      <c r="F126" s="41"/>
      <c r="G126" s="41"/>
      <c r="H126" s="41"/>
      <c r="I126" s="41"/>
      <c r="J126" s="201">
        <f>BK126</f>
        <v>0</v>
      </c>
      <c r="K126" s="41"/>
      <c r="L126" s="45"/>
      <c r="M126" s="104"/>
      <c r="N126" s="202"/>
      <c r="O126" s="105"/>
      <c r="P126" s="203">
        <f>P127+P170</f>
        <v>0</v>
      </c>
      <c r="Q126" s="105"/>
      <c r="R126" s="203">
        <f>R127+R170</f>
        <v>0</v>
      </c>
      <c r="S126" s="105"/>
      <c r="T126" s="204">
        <f>T127+T170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156</v>
      </c>
      <c r="BK126" s="205">
        <f>BK127+BK170</f>
        <v>0</v>
      </c>
    </row>
    <row r="127" s="11" customFormat="1" ht="25.92" customHeight="1">
      <c r="A127" s="11"/>
      <c r="B127" s="206"/>
      <c r="C127" s="207"/>
      <c r="D127" s="208" t="s">
        <v>75</v>
      </c>
      <c r="E127" s="209" t="s">
        <v>299</v>
      </c>
      <c r="F127" s="209" t="s">
        <v>300</v>
      </c>
      <c r="G127" s="207"/>
      <c r="H127" s="207"/>
      <c r="I127" s="210"/>
      <c r="J127" s="211">
        <f>BK127</f>
        <v>0</v>
      </c>
      <c r="K127" s="207"/>
      <c r="L127" s="212"/>
      <c r="M127" s="213"/>
      <c r="N127" s="214"/>
      <c r="O127" s="214"/>
      <c r="P127" s="215">
        <f>P128+P138+P158+P168</f>
        <v>0</v>
      </c>
      <c r="Q127" s="214"/>
      <c r="R127" s="215">
        <f>R128+R138+R158+R168</f>
        <v>0</v>
      </c>
      <c r="S127" s="214"/>
      <c r="T127" s="216">
        <f>T128+T138+T158+T168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17" t="s">
        <v>83</v>
      </c>
      <c r="AT127" s="218" t="s">
        <v>75</v>
      </c>
      <c r="AU127" s="218" t="s">
        <v>76</v>
      </c>
      <c r="AY127" s="217" t="s">
        <v>173</v>
      </c>
      <c r="BK127" s="219">
        <f>BK128+BK138+BK158+BK168</f>
        <v>0</v>
      </c>
    </row>
    <row r="128" s="11" customFormat="1" ht="22.8" customHeight="1">
      <c r="A128" s="11"/>
      <c r="B128" s="206"/>
      <c r="C128" s="207"/>
      <c r="D128" s="208" t="s">
        <v>75</v>
      </c>
      <c r="E128" s="273" t="s">
        <v>83</v>
      </c>
      <c r="F128" s="273" t="s">
        <v>301</v>
      </c>
      <c r="G128" s="207"/>
      <c r="H128" s="207"/>
      <c r="I128" s="210"/>
      <c r="J128" s="274">
        <f>BK128</f>
        <v>0</v>
      </c>
      <c r="K128" s="207"/>
      <c r="L128" s="212"/>
      <c r="M128" s="213"/>
      <c r="N128" s="214"/>
      <c r="O128" s="214"/>
      <c r="P128" s="215">
        <f>SUM(P129:P137)</f>
        <v>0</v>
      </c>
      <c r="Q128" s="214"/>
      <c r="R128" s="215">
        <f>SUM(R129:R137)</f>
        <v>0</v>
      </c>
      <c r="S128" s="214"/>
      <c r="T128" s="216">
        <f>SUM(T129:T137)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7" t="s">
        <v>83</v>
      </c>
      <c r="AT128" s="218" t="s">
        <v>75</v>
      </c>
      <c r="AU128" s="218" t="s">
        <v>83</v>
      </c>
      <c r="AY128" s="217" t="s">
        <v>173</v>
      </c>
      <c r="BK128" s="219">
        <f>SUM(BK129:BK137)</f>
        <v>0</v>
      </c>
    </row>
    <row r="129" s="2" customFormat="1" ht="76.35" customHeight="1">
      <c r="A129" s="39"/>
      <c r="B129" s="40"/>
      <c r="C129" s="220" t="s">
        <v>83</v>
      </c>
      <c r="D129" s="220" t="s">
        <v>174</v>
      </c>
      <c r="E129" s="221" t="s">
        <v>302</v>
      </c>
      <c r="F129" s="222" t="s">
        <v>303</v>
      </c>
      <c r="G129" s="223" t="s">
        <v>304</v>
      </c>
      <c r="H129" s="224">
        <v>95.299999999999997</v>
      </c>
      <c r="I129" s="225"/>
      <c r="J129" s="226">
        <f>ROUND(I129*H129,2)</f>
        <v>0</v>
      </c>
      <c r="K129" s="222" t="s">
        <v>283</v>
      </c>
      <c r="L129" s="45"/>
      <c r="M129" s="227" t="s">
        <v>1</v>
      </c>
      <c r="N129" s="228" t="s">
        <v>41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178</v>
      </c>
      <c r="AT129" s="231" t="s">
        <v>174</v>
      </c>
      <c r="AU129" s="231" t="s">
        <v>85</v>
      </c>
      <c r="AY129" s="18" t="s">
        <v>173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83</v>
      </c>
      <c r="BK129" s="232">
        <f>ROUND(I129*H129,2)</f>
        <v>0</v>
      </c>
      <c r="BL129" s="18" t="s">
        <v>178</v>
      </c>
      <c r="BM129" s="231" t="s">
        <v>85</v>
      </c>
    </row>
    <row r="130" s="2" customFormat="1" ht="78" customHeight="1">
      <c r="A130" s="39"/>
      <c r="B130" s="40"/>
      <c r="C130" s="220" t="s">
        <v>85</v>
      </c>
      <c r="D130" s="220" t="s">
        <v>174</v>
      </c>
      <c r="E130" s="221" t="s">
        <v>305</v>
      </c>
      <c r="F130" s="222" t="s">
        <v>306</v>
      </c>
      <c r="G130" s="223" t="s">
        <v>304</v>
      </c>
      <c r="H130" s="224">
        <v>247.71000000000001</v>
      </c>
      <c r="I130" s="225"/>
      <c r="J130" s="226">
        <f>ROUND(I130*H130,2)</f>
        <v>0</v>
      </c>
      <c r="K130" s="222" t="s">
        <v>283</v>
      </c>
      <c r="L130" s="45"/>
      <c r="M130" s="227" t="s">
        <v>1</v>
      </c>
      <c r="N130" s="228" t="s">
        <v>41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178</v>
      </c>
      <c r="AT130" s="231" t="s">
        <v>174</v>
      </c>
      <c r="AU130" s="231" t="s">
        <v>85</v>
      </c>
      <c r="AY130" s="18" t="s">
        <v>173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83</v>
      </c>
      <c r="BK130" s="232">
        <f>ROUND(I130*H130,2)</f>
        <v>0</v>
      </c>
      <c r="BL130" s="18" t="s">
        <v>178</v>
      </c>
      <c r="BM130" s="231" t="s">
        <v>178</v>
      </c>
    </row>
    <row r="131" s="2" customFormat="1" ht="66.75" customHeight="1">
      <c r="A131" s="39"/>
      <c r="B131" s="40"/>
      <c r="C131" s="220" t="s">
        <v>189</v>
      </c>
      <c r="D131" s="220" t="s">
        <v>174</v>
      </c>
      <c r="E131" s="221" t="s">
        <v>307</v>
      </c>
      <c r="F131" s="222" t="s">
        <v>308</v>
      </c>
      <c r="G131" s="223" t="s">
        <v>304</v>
      </c>
      <c r="H131" s="224">
        <v>343.00999999999999</v>
      </c>
      <c r="I131" s="225"/>
      <c r="J131" s="226">
        <f>ROUND(I131*H131,2)</f>
        <v>0</v>
      </c>
      <c r="K131" s="222" t="s">
        <v>283</v>
      </c>
      <c r="L131" s="45"/>
      <c r="M131" s="227" t="s">
        <v>1</v>
      </c>
      <c r="N131" s="228" t="s">
        <v>41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178</v>
      </c>
      <c r="AT131" s="231" t="s">
        <v>174</v>
      </c>
      <c r="AU131" s="231" t="s">
        <v>85</v>
      </c>
      <c r="AY131" s="18" t="s">
        <v>173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83</v>
      </c>
      <c r="BK131" s="232">
        <f>ROUND(I131*H131,2)</f>
        <v>0</v>
      </c>
      <c r="BL131" s="18" t="s">
        <v>178</v>
      </c>
      <c r="BM131" s="231" t="s">
        <v>203</v>
      </c>
    </row>
    <row r="132" s="12" customFormat="1">
      <c r="A132" s="12"/>
      <c r="B132" s="238"/>
      <c r="C132" s="239"/>
      <c r="D132" s="233" t="s">
        <v>182</v>
      </c>
      <c r="E132" s="240" t="s">
        <v>1</v>
      </c>
      <c r="F132" s="241" t="s">
        <v>309</v>
      </c>
      <c r="G132" s="239"/>
      <c r="H132" s="242">
        <v>343.00999999999999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48" t="s">
        <v>182</v>
      </c>
      <c r="AU132" s="248" t="s">
        <v>85</v>
      </c>
      <c r="AV132" s="12" t="s">
        <v>85</v>
      </c>
      <c r="AW132" s="12" t="s">
        <v>32</v>
      </c>
      <c r="AX132" s="12" t="s">
        <v>76</v>
      </c>
      <c r="AY132" s="248" t="s">
        <v>173</v>
      </c>
    </row>
    <row r="133" s="13" customFormat="1">
      <c r="A133" s="13"/>
      <c r="B133" s="249"/>
      <c r="C133" s="250"/>
      <c r="D133" s="233" t="s">
        <v>182</v>
      </c>
      <c r="E133" s="251" t="s">
        <v>1</v>
      </c>
      <c r="F133" s="252" t="s">
        <v>184</v>
      </c>
      <c r="G133" s="250"/>
      <c r="H133" s="253">
        <v>343.00999999999999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9" t="s">
        <v>182</v>
      </c>
      <c r="AU133" s="259" t="s">
        <v>85</v>
      </c>
      <c r="AV133" s="13" t="s">
        <v>178</v>
      </c>
      <c r="AW133" s="13" t="s">
        <v>32</v>
      </c>
      <c r="AX133" s="13" t="s">
        <v>83</v>
      </c>
      <c r="AY133" s="259" t="s">
        <v>173</v>
      </c>
    </row>
    <row r="134" s="2" customFormat="1" ht="24.15" customHeight="1">
      <c r="A134" s="39"/>
      <c r="B134" s="40"/>
      <c r="C134" s="220" t="s">
        <v>178</v>
      </c>
      <c r="D134" s="220" t="s">
        <v>174</v>
      </c>
      <c r="E134" s="221" t="s">
        <v>310</v>
      </c>
      <c r="F134" s="222" t="s">
        <v>311</v>
      </c>
      <c r="G134" s="223" t="s">
        <v>304</v>
      </c>
      <c r="H134" s="224">
        <v>126.72499999999999</v>
      </c>
      <c r="I134" s="225"/>
      <c r="J134" s="226">
        <f>ROUND(I134*H134,2)</f>
        <v>0</v>
      </c>
      <c r="K134" s="222" t="s">
        <v>283</v>
      </c>
      <c r="L134" s="45"/>
      <c r="M134" s="227" t="s">
        <v>1</v>
      </c>
      <c r="N134" s="228" t="s">
        <v>41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178</v>
      </c>
      <c r="AT134" s="231" t="s">
        <v>174</v>
      </c>
      <c r="AU134" s="231" t="s">
        <v>85</v>
      </c>
      <c r="AY134" s="18" t="s">
        <v>173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83</v>
      </c>
      <c r="BK134" s="232">
        <f>ROUND(I134*H134,2)</f>
        <v>0</v>
      </c>
      <c r="BL134" s="18" t="s">
        <v>178</v>
      </c>
      <c r="BM134" s="231" t="s">
        <v>213</v>
      </c>
    </row>
    <row r="135" s="2" customFormat="1" ht="44.25" customHeight="1">
      <c r="A135" s="39"/>
      <c r="B135" s="40"/>
      <c r="C135" s="220" t="s">
        <v>198</v>
      </c>
      <c r="D135" s="220" t="s">
        <v>174</v>
      </c>
      <c r="E135" s="221" t="s">
        <v>312</v>
      </c>
      <c r="F135" s="222" t="s">
        <v>313</v>
      </c>
      <c r="G135" s="223" t="s">
        <v>314</v>
      </c>
      <c r="H135" s="224">
        <v>15.207000000000001</v>
      </c>
      <c r="I135" s="225"/>
      <c r="J135" s="226">
        <f>ROUND(I135*H135,2)</f>
        <v>0</v>
      </c>
      <c r="K135" s="222" t="s">
        <v>283</v>
      </c>
      <c r="L135" s="45"/>
      <c r="M135" s="227" t="s">
        <v>1</v>
      </c>
      <c r="N135" s="228" t="s">
        <v>41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178</v>
      </c>
      <c r="AT135" s="231" t="s">
        <v>174</v>
      </c>
      <c r="AU135" s="231" t="s">
        <v>85</v>
      </c>
      <c r="AY135" s="18" t="s">
        <v>173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83</v>
      </c>
      <c r="BK135" s="232">
        <f>ROUND(I135*H135,2)</f>
        <v>0</v>
      </c>
      <c r="BL135" s="18" t="s">
        <v>178</v>
      </c>
      <c r="BM135" s="231" t="s">
        <v>224</v>
      </c>
    </row>
    <row r="136" s="12" customFormat="1">
      <c r="A136" s="12"/>
      <c r="B136" s="238"/>
      <c r="C136" s="239"/>
      <c r="D136" s="233" t="s">
        <v>182</v>
      </c>
      <c r="E136" s="240" t="s">
        <v>1</v>
      </c>
      <c r="F136" s="241" t="s">
        <v>315</v>
      </c>
      <c r="G136" s="239"/>
      <c r="H136" s="242">
        <v>15.207000000000001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48" t="s">
        <v>182</v>
      </c>
      <c r="AU136" s="248" t="s">
        <v>85</v>
      </c>
      <c r="AV136" s="12" t="s">
        <v>85</v>
      </c>
      <c r="AW136" s="12" t="s">
        <v>32</v>
      </c>
      <c r="AX136" s="12" t="s">
        <v>76</v>
      </c>
      <c r="AY136" s="248" t="s">
        <v>173</v>
      </c>
    </row>
    <row r="137" s="13" customFormat="1">
      <c r="A137" s="13"/>
      <c r="B137" s="249"/>
      <c r="C137" s="250"/>
      <c r="D137" s="233" t="s">
        <v>182</v>
      </c>
      <c r="E137" s="251" t="s">
        <v>1</v>
      </c>
      <c r="F137" s="252" t="s">
        <v>184</v>
      </c>
      <c r="G137" s="250"/>
      <c r="H137" s="253">
        <v>15.207000000000001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9" t="s">
        <v>182</v>
      </c>
      <c r="AU137" s="259" t="s">
        <v>85</v>
      </c>
      <c r="AV137" s="13" t="s">
        <v>178</v>
      </c>
      <c r="AW137" s="13" t="s">
        <v>32</v>
      </c>
      <c r="AX137" s="13" t="s">
        <v>83</v>
      </c>
      <c r="AY137" s="259" t="s">
        <v>173</v>
      </c>
    </row>
    <row r="138" s="11" customFormat="1" ht="22.8" customHeight="1">
      <c r="A138" s="11"/>
      <c r="B138" s="206"/>
      <c r="C138" s="207"/>
      <c r="D138" s="208" t="s">
        <v>75</v>
      </c>
      <c r="E138" s="273" t="s">
        <v>198</v>
      </c>
      <c r="F138" s="273" t="s">
        <v>316</v>
      </c>
      <c r="G138" s="207"/>
      <c r="H138" s="207"/>
      <c r="I138" s="210"/>
      <c r="J138" s="274">
        <f>BK138</f>
        <v>0</v>
      </c>
      <c r="K138" s="207"/>
      <c r="L138" s="212"/>
      <c r="M138" s="213"/>
      <c r="N138" s="214"/>
      <c r="O138" s="214"/>
      <c r="P138" s="215">
        <f>SUM(P139:P157)</f>
        <v>0</v>
      </c>
      <c r="Q138" s="214"/>
      <c r="R138" s="215">
        <f>SUM(R139:R157)</f>
        <v>0</v>
      </c>
      <c r="S138" s="214"/>
      <c r="T138" s="216">
        <f>SUM(T139:T157)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17" t="s">
        <v>83</v>
      </c>
      <c r="AT138" s="218" t="s">
        <v>75</v>
      </c>
      <c r="AU138" s="218" t="s">
        <v>83</v>
      </c>
      <c r="AY138" s="217" t="s">
        <v>173</v>
      </c>
      <c r="BK138" s="219">
        <f>SUM(BK139:BK157)</f>
        <v>0</v>
      </c>
    </row>
    <row r="139" s="2" customFormat="1" ht="37.8" customHeight="1">
      <c r="A139" s="39"/>
      <c r="B139" s="40"/>
      <c r="C139" s="220" t="s">
        <v>203</v>
      </c>
      <c r="D139" s="220" t="s">
        <v>174</v>
      </c>
      <c r="E139" s="221" t="s">
        <v>317</v>
      </c>
      <c r="F139" s="222" t="s">
        <v>318</v>
      </c>
      <c r="G139" s="223" t="s">
        <v>304</v>
      </c>
      <c r="H139" s="224">
        <v>83.863</v>
      </c>
      <c r="I139" s="225"/>
      <c r="J139" s="226">
        <f>ROUND(I139*H139,2)</f>
        <v>0</v>
      </c>
      <c r="K139" s="222" t="s">
        <v>283</v>
      </c>
      <c r="L139" s="45"/>
      <c r="M139" s="227" t="s">
        <v>1</v>
      </c>
      <c r="N139" s="228" t="s">
        <v>41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178</v>
      </c>
      <c r="AT139" s="231" t="s">
        <v>174</v>
      </c>
      <c r="AU139" s="231" t="s">
        <v>85</v>
      </c>
      <c r="AY139" s="18" t="s">
        <v>173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83</v>
      </c>
      <c r="BK139" s="232">
        <f>ROUND(I139*H139,2)</f>
        <v>0</v>
      </c>
      <c r="BL139" s="18" t="s">
        <v>178</v>
      </c>
      <c r="BM139" s="231" t="s">
        <v>233</v>
      </c>
    </row>
    <row r="140" s="2" customFormat="1">
      <c r="A140" s="39"/>
      <c r="B140" s="40"/>
      <c r="C140" s="41"/>
      <c r="D140" s="233" t="s">
        <v>180</v>
      </c>
      <c r="E140" s="41"/>
      <c r="F140" s="234" t="s">
        <v>319</v>
      </c>
      <c r="G140" s="41"/>
      <c r="H140" s="41"/>
      <c r="I140" s="235"/>
      <c r="J140" s="41"/>
      <c r="K140" s="41"/>
      <c r="L140" s="45"/>
      <c r="M140" s="236"/>
      <c r="N140" s="237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180</v>
      </c>
      <c r="AU140" s="18" t="s">
        <v>85</v>
      </c>
    </row>
    <row r="141" s="2" customFormat="1" ht="44.25" customHeight="1">
      <c r="A141" s="39"/>
      <c r="B141" s="40"/>
      <c r="C141" s="220" t="s">
        <v>208</v>
      </c>
      <c r="D141" s="220" t="s">
        <v>174</v>
      </c>
      <c r="E141" s="221" t="s">
        <v>320</v>
      </c>
      <c r="F141" s="222" t="s">
        <v>321</v>
      </c>
      <c r="G141" s="223" t="s">
        <v>304</v>
      </c>
      <c r="H141" s="224">
        <v>83.863</v>
      </c>
      <c r="I141" s="225"/>
      <c r="J141" s="226">
        <f>ROUND(I141*H141,2)</f>
        <v>0</v>
      </c>
      <c r="K141" s="222" t="s">
        <v>283</v>
      </c>
      <c r="L141" s="45"/>
      <c r="M141" s="227" t="s">
        <v>1</v>
      </c>
      <c r="N141" s="228" t="s">
        <v>41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178</v>
      </c>
      <c r="AT141" s="231" t="s">
        <v>174</v>
      </c>
      <c r="AU141" s="231" t="s">
        <v>85</v>
      </c>
      <c r="AY141" s="18" t="s">
        <v>173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83</v>
      </c>
      <c r="BK141" s="232">
        <f>ROUND(I141*H141,2)</f>
        <v>0</v>
      </c>
      <c r="BL141" s="18" t="s">
        <v>178</v>
      </c>
      <c r="BM141" s="231" t="s">
        <v>242</v>
      </c>
    </row>
    <row r="142" s="2" customFormat="1" ht="33" customHeight="1">
      <c r="A142" s="39"/>
      <c r="B142" s="40"/>
      <c r="C142" s="220" t="s">
        <v>213</v>
      </c>
      <c r="D142" s="220" t="s">
        <v>174</v>
      </c>
      <c r="E142" s="221" t="s">
        <v>322</v>
      </c>
      <c r="F142" s="222" t="s">
        <v>323</v>
      </c>
      <c r="G142" s="223" t="s">
        <v>304</v>
      </c>
      <c r="H142" s="224">
        <v>380.721</v>
      </c>
      <c r="I142" s="225"/>
      <c r="J142" s="226">
        <f>ROUND(I142*H142,2)</f>
        <v>0</v>
      </c>
      <c r="K142" s="222" t="s">
        <v>283</v>
      </c>
      <c r="L142" s="45"/>
      <c r="M142" s="227" t="s">
        <v>1</v>
      </c>
      <c r="N142" s="228" t="s">
        <v>41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178</v>
      </c>
      <c r="AT142" s="231" t="s">
        <v>174</v>
      </c>
      <c r="AU142" s="231" t="s">
        <v>85</v>
      </c>
      <c r="AY142" s="18" t="s">
        <v>173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83</v>
      </c>
      <c r="BK142" s="232">
        <f>ROUND(I142*H142,2)</f>
        <v>0</v>
      </c>
      <c r="BL142" s="18" t="s">
        <v>178</v>
      </c>
      <c r="BM142" s="231" t="s">
        <v>251</v>
      </c>
    </row>
    <row r="143" s="2" customFormat="1">
      <c r="A143" s="39"/>
      <c r="B143" s="40"/>
      <c r="C143" s="41"/>
      <c r="D143" s="233" t="s">
        <v>180</v>
      </c>
      <c r="E143" s="41"/>
      <c r="F143" s="234" t="s">
        <v>324</v>
      </c>
      <c r="G143" s="41"/>
      <c r="H143" s="41"/>
      <c r="I143" s="235"/>
      <c r="J143" s="41"/>
      <c r="K143" s="41"/>
      <c r="L143" s="45"/>
      <c r="M143" s="236"/>
      <c r="N143" s="237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180</v>
      </c>
      <c r="AU143" s="18" t="s">
        <v>85</v>
      </c>
    </row>
    <row r="144" s="2" customFormat="1" ht="33" customHeight="1">
      <c r="A144" s="39"/>
      <c r="B144" s="40"/>
      <c r="C144" s="220" t="s">
        <v>218</v>
      </c>
      <c r="D144" s="220" t="s">
        <v>174</v>
      </c>
      <c r="E144" s="221" t="s">
        <v>325</v>
      </c>
      <c r="F144" s="222" t="s">
        <v>326</v>
      </c>
      <c r="G144" s="223" t="s">
        <v>304</v>
      </c>
      <c r="H144" s="224">
        <v>83.863</v>
      </c>
      <c r="I144" s="225"/>
      <c r="J144" s="226">
        <f>ROUND(I144*H144,2)</f>
        <v>0</v>
      </c>
      <c r="K144" s="222" t="s">
        <v>283</v>
      </c>
      <c r="L144" s="45"/>
      <c r="M144" s="227" t="s">
        <v>1</v>
      </c>
      <c r="N144" s="228" t="s">
        <v>41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178</v>
      </c>
      <c r="AT144" s="231" t="s">
        <v>174</v>
      </c>
      <c r="AU144" s="231" t="s">
        <v>85</v>
      </c>
      <c r="AY144" s="18" t="s">
        <v>173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83</v>
      </c>
      <c r="BK144" s="232">
        <f>ROUND(I144*H144,2)</f>
        <v>0</v>
      </c>
      <c r="BL144" s="18" t="s">
        <v>178</v>
      </c>
      <c r="BM144" s="231" t="s">
        <v>327</v>
      </c>
    </row>
    <row r="145" s="2" customFormat="1">
      <c r="A145" s="39"/>
      <c r="B145" s="40"/>
      <c r="C145" s="41"/>
      <c r="D145" s="233" t="s">
        <v>180</v>
      </c>
      <c r="E145" s="41"/>
      <c r="F145" s="234" t="s">
        <v>328</v>
      </c>
      <c r="G145" s="41"/>
      <c r="H145" s="41"/>
      <c r="I145" s="235"/>
      <c r="J145" s="41"/>
      <c r="K145" s="41"/>
      <c r="L145" s="45"/>
      <c r="M145" s="236"/>
      <c r="N145" s="237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180</v>
      </c>
      <c r="AU145" s="18" t="s">
        <v>85</v>
      </c>
    </row>
    <row r="146" s="2" customFormat="1" ht="78" customHeight="1">
      <c r="A146" s="39"/>
      <c r="B146" s="40"/>
      <c r="C146" s="220" t="s">
        <v>224</v>
      </c>
      <c r="D146" s="220" t="s">
        <v>174</v>
      </c>
      <c r="E146" s="221" t="s">
        <v>329</v>
      </c>
      <c r="F146" s="222" t="s">
        <v>330</v>
      </c>
      <c r="G146" s="223" t="s">
        <v>304</v>
      </c>
      <c r="H146" s="224">
        <v>380.721</v>
      </c>
      <c r="I146" s="225"/>
      <c r="J146" s="226">
        <f>ROUND(I146*H146,2)</f>
        <v>0</v>
      </c>
      <c r="K146" s="222" t="s">
        <v>283</v>
      </c>
      <c r="L146" s="45"/>
      <c r="M146" s="227" t="s">
        <v>1</v>
      </c>
      <c r="N146" s="228" t="s">
        <v>41</v>
      </c>
      <c r="O146" s="92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178</v>
      </c>
      <c r="AT146" s="231" t="s">
        <v>174</v>
      </c>
      <c r="AU146" s="231" t="s">
        <v>85</v>
      </c>
      <c r="AY146" s="18" t="s">
        <v>173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83</v>
      </c>
      <c r="BK146" s="232">
        <f>ROUND(I146*H146,2)</f>
        <v>0</v>
      </c>
      <c r="BL146" s="18" t="s">
        <v>178</v>
      </c>
      <c r="BM146" s="231" t="s">
        <v>331</v>
      </c>
    </row>
    <row r="147" s="2" customFormat="1" ht="78" customHeight="1">
      <c r="A147" s="39"/>
      <c r="B147" s="40"/>
      <c r="C147" s="220" t="s">
        <v>228</v>
      </c>
      <c r="D147" s="220" t="s">
        <v>174</v>
      </c>
      <c r="E147" s="221" t="s">
        <v>332</v>
      </c>
      <c r="F147" s="222" t="s">
        <v>333</v>
      </c>
      <c r="G147" s="223" t="s">
        <v>304</v>
      </c>
      <c r="H147" s="224">
        <v>83.863</v>
      </c>
      <c r="I147" s="225"/>
      <c r="J147" s="226">
        <f>ROUND(I147*H147,2)</f>
        <v>0</v>
      </c>
      <c r="K147" s="222" t="s">
        <v>283</v>
      </c>
      <c r="L147" s="45"/>
      <c r="M147" s="227" t="s">
        <v>1</v>
      </c>
      <c r="N147" s="228" t="s">
        <v>41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178</v>
      </c>
      <c r="AT147" s="231" t="s">
        <v>174</v>
      </c>
      <c r="AU147" s="231" t="s">
        <v>85</v>
      </c>
      <c r="AY147" s="18" t="s">
        <v>173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83</v>
      </c>
      <c r="BK147" s="232">
        <f>ROUND(I147*H147,2)</f>
        <v>0</v>
      </c>
      <c r="BL147" s="18" t="s">
        <v>178</v>
      </c>
      <c r="BM147" s="231" t="s">
        <v>334</v>
      </c>
    </row>
    <row r="148" s="2" customFormat="1" ht="21.75" customHeight="1">
      <c r="A148" s="39"/>
      <c r="B148" s="40"/>
      <c r="C148" s="275" t="s">
        <v>233</v>
      </c>
      <c r="D148" s="275" t="s">
        <v>335</v>
      </c>
      <c r="E148" s="276" t="s">
        <v>336</v>
      </c>
      <c r="F148" s="277" t="s">
        <v>337</v>
      </c>
      <c r="G148" s="278" t="s">
        <v>304</v>
      </c>
      <c r="H148" s="279">
        <v>467.084</v>
      </c>
      <c r="I148" s="280"/>
      <c r="J148" s="281">
        <f>ROUND(I148*H148,2)</f>
        <v>0</v>
      </c>
      <c r="K148" s="277" t="s">
        <v>283</v>
      </c>
      <c r="L148" s="282"/>
      <c r="M148" s="283" t="s">
        <v>1</v>
      </c>
      <c r="N148" s="284" t="s">
        <v>41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213</v>
      </c>
      <c r="AT148" s="231" t="s">
        <v>335</v>
      </c>
      <c r="AU148" s="231" t="s">
        <v>85</v>
      </c>
      <c r="AY148" s="18" t="s">
        <v>173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83</v>
      </c>
      <c r="BK148" s="232">
        <f>ROUND(I148*H148,2)</f>
        <v>0</v>
      </c>
      <c r="BL148" s="18" t="s">
        <v>178</v>
      </c>
      <c r="BM148" s="231" t="s">
        <v>338</v>
      </c>
    </row>
    <row r="149" s="2" customFormat="1" ht="21.75" customHeight="1">
      <c r="A149" s="39"/>
      <c r="B149" s="40"/>
      <c r="C149" s="275" t="s">
        <v>237</v>
      </c>
      <c r="D149" s="275" t="s">
        <v>335</v>
      </c>
      <c r="E149" s="276" t="s">
        <v>339</v>
      </c>
      <c r="F149" s="277" t="s">
        <v>340</v>
      </c>
      <c r="G149" s="278" t="s">
        <v>304</v>
      </c>
      <c r="H149" s="279">
        <v>4.1200000000000001</v>
      </c>
      <c r="I149" s="280"/>
      <c r="J149" s="281">
        <f>ROUND(I149*H149,2)</f>
        <v>0</v>
      </c>
      <c r="K149" s="277" t="s">
        <v>283</v>
      </c>
      <c r="L149" s="282"/>
      <c r="M149" s="283" t="s">
        <v>1</v>
      </c>
      <c r="N149" s="284" t="s">
        <v>41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213</v>
      </c>
      <c r="AT149" s="231" t="s">
        <v>335</v>
      </c>
      <c r="AU149" s="231" t="s">
        <v>85</v>
      </c>
      <c r="AY149" s="18" t="s">
        <v>173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83</v>
      </c>
      <c r="BK149" s="232">
        <f>ROUND(I149*H149,2)</f>
        <v>0</v>
      </c>
      <c r="BL149" s="18" t="s">
        <v>178</v>
      </c>
      <c r="BM149" s="231" t="s">
        <v>341</v>
      </c>
    </row>
    <row r="150" s="2" customFormat="1" ht="24.15" customHeight="1">
      <c r="A150" s="39"/>
      <c r="B150" s="40"/>
      <c r="C150" s="275" t="s">
        <v>242</v>
      </c>
      <c r="D150" s="275" t="s">
        <v>335</v>
      </c>
      <c r="E150" s="276" t="s">
        <v>342</v>
      </c>
      <c r="F150" s="277" t="s">
        <v>343</v>
      </c>
      <c r="G150" s="278" t="s">
        <v>304</v>
      </c>
      <c r="H150" s="279">
        <v>6.819</v>
      </c>
      <c r="I150" s="280"/>
      <c r="J150" s="281">
        <f>ROUND(I150*H150,2)</f>
        <v>0</v>
      </c>
      <c r="K150" s="277" t="s">
        <v>283</v>
      </c>
      <c r="L150" s="282"/>
      <c r="M150" s="283" t="s">
        <v>1</v>
      </c>
      <c r="N150" s="284" t="s">
        <v>41</v>
      </c>
      <c r="O150" s="92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213</v>
      </c>
      <c r="AT150" s="231" t="s">
        <v>335</v>
      </c>
      <c r="AU150" s="231" t="s">
        <v>85</v>
      </c>
      <c r="AY150" s="18" t="s">
        <v>173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83</v>
      </c>
      <c r="BK150" s="232">
        <f>ROUND(I150*H150,2)</f>
        <v>0</v>
      </c>
      <c r="BL150" s="18" t="s">
        <v>178</v>
      </c>
      <c r="BM150" s="231" t="s">
        <v>344</v>
      </c>
    </row>
    <row r="151" s="15" customFormat="1">
      <c r="A151" s="15"/>
      <c r="B151" s="285"/>
      <c r="C151" s="286"/>
      <c r="D151" s="233" t="s">
        <v>182</v>
      </c>
      <c r="E151" s="287" t="s">
        <v>1</v>
      </c>
      <c r="F151" s="288" t="s">
        <v>345</v>
      </c>
      <c r="G151" s="286"/>
      <c r="H151" s="287" t="s">
        <v>1</v>
      </c>
      <c r="I151" s="289"/>
      <c r="J151" s="286"/>
      <c r="K151" s="286"/>
      <c r="L151" s="290"/>
      <c r="M151" s="291"/>
      <c r="N151" s="292"/>
      <c r="O151" s="292"/>
      <c r="P151" s="292"/>
      <c r="Q151" s="292"/>
      <c r="R151" s="292"/>
      <c r="S151" s="292"/>
      <c r="T151" s="29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94" t="s">
        <v>182</v>
      </c>
      <c r="AU151" s="294" t="s">
        <v>85</v>
      </c>
      <c r="AV151" s="15" t="s">
        <v>83</v>
      </c>
      <c r="AW151" s="15" t="s">
        <v>32</v>
      </c>
      <c r="AX151" s="15" t="s">
        <v>76</v>
      </c>
      <c r="AY151" s="294" t="s">
        <v>173</v>
      </c>
    </row>
    <row r="152" s="12" customFormat="1">
      <c r="A152" s="12"/>
      <c r="B152" s="238"/>
      <c r="C152" s="239"/>
      <c r="D152" s="233" t="s">
        <v>182</v>
      </c>
      <c r="E152" s="240" t="s">
        <v>1</v>
      </c>
      <c r="F152" s="241" t="s">
        <v>346</v>
      </c>
      <c r="G152" s="239"/>
      <c r="H152" s="242">
        <v>3.4199999999999999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48" t="s">
        <v>182</v>
      </c>
      <c r="AU152" s="248" t="s">
        <v>85</v>
      </c>
      <c r="AV152" s="12" t="s">
        <v>85</v>
      </c>
      <c r="AW152" s="12" t="s">
        <v>32</v>
      </c>
      <c r="AX152" s="12" t="s">
        <v>76</v>
      </c>
      <c r="AY152" s="248" t="s">
        <v>173</v>
      </c>
    </row>
    <row r="153" s="15" customFormat="1">
      <c r="A153" s="15"/>
      <c r="B153" s="285"/>
      <c r="C153" s="286"/>
      <c r="D153" s="233" t="s">
        <v>182</v>
      </c>
      <c r="E153" s="287" t="s">
        <v>1</v>
      </c>
      <c r="F153" s="288" t="s">
        <v>347</v>
      </c>
      <c r="G153" s="286"/>
      <c r="H153" s="287" t="s">
        <v>1</v>
      </c>
      <c r="I153" s="289"/>
      <c r="J153" s="286"/>
      <c r="K153" s="286"/>
      <c r="L153" s="290"/>
      <c r="M153" s="291"/>
      <c r="N153" s="292"/>
      <c r="O153" s="292"/>
      <c r="P153" s="292"/>
      <c r="Q153" s="292"/>
      <c r="R153" s="292"/>
      <c r="S153" s="292"/>
      <c r="T153" s="29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94" t="s">
        <v>182</v>
      </c>
      <c r="AU153" s="294" t="s">
        <v>85</v>
      </c>
      <c r="AV153" s="15" t="s">
        <v>83</v>
      </c>
      <c r="AW153" s="15" t="s">
        <v>32</v>
      </c>
      <c r="AX153" s="15" t="s">
        <v>76</v>
      </c>
      <c r="AY153" s="294" t="s">
        <v>173</v>
      </c>
    </row>
    <row r="154" s="12" customFormat="1">
      <c r="A154" s="12"/>
      <c r="B154" s="238"/>
      <c r="C154" s="239"/>
      <c r="D154" s="233" t="s">
        <v>182</v>
      </c>
      <c r="E154" s="240" t="s">
        <v>1</v>
      </c>
      <c r="F154" s="241" t="s">
        <v>348</v>
      </c>
      <c r="G154" s="239"/>
      <c r="H154" s="242">
        <v>3.2000000000000002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48" t="s">
        <v>182</v>
      </c>
      <c r="AU154" s="248" t="s">
        <v>85</v>
      </c>
      <c r="AV154" s="12" t="s">
        <v>85</v>
      </c>
      <c r="AW154" s="12" t="s">
        <v>32</v>
      </c>
      <c r="AX154" s="12" t="s">
        <v>76</v>
      </c>
      <c r="AY154" s="248" t="s">
        <v>173</v>
      </c>
    </row>
    <row r="155" s="13" customFormat="1">
      <c r="A155" s="13"/>
      <c r="B155" s="249"/>
      <c r="C155" s="250"/>
      <c r="D155" s="233" t="s">
        <v>182</v>
      </c>
      <c r="E155" s="251" t="s">
        <v>1</v>
      </c>
      <c r="F155" s="252" t="s">
        <v>184</v>
      </c>
      <c r="G155" s="250"/>
      <c r="H155" s="253">
        <v>6.6200000000000001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9" t="s">
        <v>182</v>
      </c>
      <c r="AU155" s="259" t="s">
        <v>85</v>
      </c>
      <c r="AV155" s="13" t="s">
        <v>178</v>
      </c>
      <c r="AW155" s="13" t="s">
        <v>32</v>
      </c>
      <c r="AX155" s="13" t="s">
        <v>76</v>
      </c>
      <c r="AY155" s="259" t="s">
        <v>173</v>
      </c>
    </row>
    <row r="156" s="12" customFormat="1">
      <c r="A156" s="12"/>
      <c r="B156" s="238"/>
      <c r="C156" s="239"/>
      <c r="D156" s="233" t="s">
        <v>182</v>
      </c>
      <c r="E156" s="240" t="s">
        <v>1</v>
      </c>
      <c r="F156" s="241" t="s">
        <v>349</v>
      </c>
      <c r="G156" s="239"/>
      <c r="H156" s="242">
        <v>6.819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48" t="s">
        <v>182</v>
      </c>
      <c r="AU156" s="248" t="s">
        <v>85</v>
      </c>
      <c r="AV156" s="12" t="s">
        <v>85</v>
      </c>
      <c r="AW156" s="12" t="s">
        <v>32</v>
      </c>
      <c r="AX156" s="12" t="s">
        <v>76</v>
      </c>
      <c r="AY156" s="248" t="s">
        <v>173</v>
      </c>
    </row>
    <row r="157" s="13" customFormat="1">
      <c r="A157" s="13"/>
      <c r="B157" s="249"/>
      <c r="C157" s="250"/>
      <c r="D157" s="233" t="s">
        <v>182</v>
      </c>
      <c r="E157" s="251" t="s">
        <v>1</v>
      </c>
      <c r="F157" s="252" t="s">
        <v>184</v>
      </c>
      <c r="G157" s="250"/>
      <c r="H157" s="253">
        <v>6.819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9" t="s">
        <v>182</v>
      </c>
      <c r="AU157" s="259" t="s">
        <v>85</v>
      </c>
      <c r="AV157" s="13" t="s">
        <v>178</v>
      </c>
      <c r="AW157" s="13" t="s">
        <v>32</v>
      </c>
      <c r="AX157" s="13" t="s">
        <v>83</v>
      </c>
      <c r="AY157" s="259" t="s">
        <v>173</v>
      </c>
    </row>
    <row r="158" s="11" customFormat="1" ht="22.8" customHeight="1">
      <c r="A158" s="11"/>
      <c r="B158" s="206"/>
      <c r="C158" s="207"/>
      <c r="D158" s="208" t="s">
        <v>75</v>
      </c>
      <c r="E158" s="273" t="s">
        <v>218</v>
      </c>
      <c r="F158" s="273" t="s">
        <v>350</v>
      </c>
      <c r="G158" s="207"/>
      <c r="H158" s="207"/>
      <c r="I158" s="210"/>
      <c r="J158" s="274">
        <f>BK158</f>
        <v>0</v>
      </c>
      <c r="K158" s="207"/>
      <c r="L158" s="212"/>
      <c r="M158" s="213"/>
      <c r="N158" s="214"/>
      <c r="O158" s="214"/>
      <c r="P158" s="215">
        <f>SUM(P159:P167)</f>
        <v>0</v>
      </c>
      <c r="Q158" s="214"/>
      <c r="R158" s="215">
        <f>SUM(R159:R167)</f>
        <v>0</v>
      </c>
      <c r="S158" s="214"/>
      <c r="T158" s="216">
        <f>SUM(T159:T167)</f>
        <v>0</v>
      </c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R158" s="217" t="s">
        <v>83</v>
      </c>
      <c r="AT158" s="218" t="s">
        <v>75</v>
      </c>
      <c r="AU158" s="218" t="s">
        <v>83</v>
      </c>
      <c r="AY158" s="217" t="s">
        <v>173</v>
      </c>
      <c r="BK158" s="219">
        <f>SUM(BK159:BK167)</f>
        <v>0</v>
      </c>
    </row>
    <row r="159" s="2" customFormat="1" ht="44.25" customHeight="1">
      <c r="A159" s="39"/>
      <c r="B159" s="40"/>
      <c r="C159" s="220" t="s">
        <v>8</v>
      </c>
      <c r="D159" s="220" t="s">
        <v>174</v>
      </c>
      <c r="E159" s="221" t="s">
        <v>351</v>
      </c>
      <c r="F159" s="222" t="s">
        <v>352</v>
      </c>
      <c r="G159" s="223" t="s">
        <v>353</v>
      </c>
      <c r="H159" s="224">
        <v>148</v>
      </c>
      <c r="I159" s="225"/>
      <c r="J159" s="226">
        <f>ROUND(I159*H159,2)</f>
        <v>0</v>
      </c>
      <c r="K159" s="222" t="s">
        <v>283</v>
      </c>
      <c r="L159" s="45"/>
      <c r="M159" s="227" t="s">
        <v>1</v>
      </c>
      <c r="N159" s="228" t="s">
        <v>41</v>
      </c>
      <c r="O159" s="92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178</v>
      </c>
      <c r="AT159" s="231" t="s">
        <v>174</v>
      </c>
      <c r="AU159" s="231" t="s">
        <v>85</v>
      </c>
      <c r="AY159" s="18" t="s">
        <v>173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83</v>
      </c>
      <c r="BK159" s="232">
        <f>ROUND(I159*H159,2)</f>
        <v>0</v>
      </c>
      <c r="BL159" s="18" t="s">
        <v>178</v>
      </c>
      <c r="BM159" s="231" t="s">
        <v>354</v>
      </c>
    </row>
    <row r="160" s="12" customFormat="1">
      <c r="A160" s="12"/>
      <c r="B160" s="238"/>
      <c r="C160" s="239"/>
      <c r="D160" s="233" t="s">
        <v>182</v>
      </c>
      <c r="E160" s="240" t="s">
        <v>1</v>
      </c>
      <c r="F160" s="241" t="s">
        <v>355</v>
      </c>
      <c r="G160" s="239"/>
      <c r="H160" s="242">
        <v>148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48" t="s">
        <v>182</v>
      </c>
      <c r="AU160" s="248" t="s">
        <v>85</v>
      </c>
      <c r="AV160" s="12" t="s">
        <v>85</v>
      </c>
      <c r="AW160" s="12" t="s">
        <v>32</v>
      </c>
      <c r="AX160" s="12" t="s">
        <v>76</v>
      </c>
      <c r="AY160" s="248" t="s">
        <v>173</v>
      </c>
    </row>
    <row r="161" s="13" customFormat="1">
      <c r="A161" s="13"/>
      <c r="B161" s="249"/>
      <c r="C161" s="250"/>
      <c r="D161" s="233" t="s">
        <v>182</v>
      </c>
      <c r="E161" s="251" t="s">
        <v>1</v>
      </c>
      <c r="F161" s="252" t="s">
        <v>184</v>
      </c>
      <c r="G161" s="250"/>
      <c r="H161" s="253">
        <v>148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9" t="s">
        <v>182</v>
      </c>
      <c r="AU161" s="259" t="s">
        <v>85</v>
      </c>
      <c r="AV161" s="13" t="s">
        <v>178</v>
      </c>
      <c r="AW161" s="13" t="s">
        <v>32</v>
      </c>
      <c r="AX161" s="13" t="s">
        <v>83</v>
      </c>
      <c r="AY161" s="259" t="s">
        <v>173</v>
      </c>
    </row>
    <row r="162" s="2" customFormat="1" ht="16.5" customHeight="1">
      <c r="A162" s="39"/>
      <c r="B162" s="40"/>
      <c r="C162" s="275" t="s">
        <v>251</v>
      </c>
      <c r="D162" s="275" t="s">
        <v>335</v>
      </c>
      <c r="E162" s="276" t="s">
        <v>356</v>
      </c>
      <c r="F162" s="277" t="s">
        <v>357</v>
      </c>
      <c r="G162" s="278" t="s">
        <v>353</v>
      </c>
      <c r="H162" s="279">
        <v>136.476</v>
      </c>
      <c r="I162" s="280"/>
      <c r="J162" s="281">
        <f>ROUND(I162*H162,2)</f>
        <v>0</v>
      </c>
      <c r="K162" s="277" t="s">
        <v>283</v>
      </c>
      <c r="L162" s="282"/>
      <c r="M162" s="283" t="s">
        <v>1</v>
      </c>
      <c r="N162" s="284" t="s">
        <v>41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213</v>
      </c>
      <c r="AT162" s="231" t="s">
        <v>335</v>
      </c>
      <c r="AU162" s="231" t="s">
        <v>85</v>
      </c>
      <c r="AY162" s="18" t="s">
        <v>173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83</v>
      </c>
      <c r="BK162" s="232">
        <f>ROUND(I162*H162,2)</f>
        <v>0</v>
      </c>
      <c r="BL162" s="18" t="s">
        <v>178</v>
      </c>
      <c r="BM162" s="231" t="s">
        <v>358</v>
      </c>
    </row>
    <row r="163" s="12" customFormat="1">
      <c r="A163" s="12"/>
      <c r="B163" s="238"/>
      <c r="C163" s="239"/>
      <c r="D163" s="233" t="s">
        <v>182</v>
      </c>
      <c r="E163" s="240" t="s">
        <v>1</v>
      </c>
      <c r="F163" s="241" t="s">
        <v>359</v>
      </c>
      <c r="G163" s="239"/>
      <c r="H163" s="242">
        <v>136.476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48" t="s">
        <v>182</v>
      </c>
      <c r="AU163" s="248" t="s">
        <v>85</v>
      </c>
      <c r="AV163" s="12" t="s">
        <v>85</v>
      </c>
      <c r="AW163" s="12" t="s">
        <v>32</v>
      </c>
      <c r="AX163" s="12" t="s">
        <v>76</v>
      </c>
      <c r="AY163" s="248" t="s">
        <v>173</v>
      </c>
    </row>
    <row r="164" s="13" customFormat="1">
      <c r="A164" s="13"/>
      <c r="B164" s="249"/>
      <c r="C164" s="250"/>
      <c r="D164" s="233" t="s">
        <v>182</v>
      </c>
      <c r="E164" s="251" t="s">
        <v>1</v>
      </c>
      <c r="F164" s="252" t="s">
        <v>184</v>
      </c>
      <c r="G164" s="250"/>
      <c r="H164" s="253">
        <v>136.476</v>
      </c>
      <c r="I164" s="254"/>
      <c r="J164" s="250"/>
      <c r="K164" s="250"/>
      <c r="L164" s="255"/>
      <c r="M164" s="256"/>
      <c r="N164" s="257"/>
      <c r="O164" s="257"/>
      <c r="P164" s="257"/>
      <c r="Q164" s="257"/>
      <c r="R164" s="257"/>
      <c r="S164" s="257"/>
      <c r="T164" s="25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9" t="s">
        <v>182</v>
      </c>
      <c r="AU164" s="259" t="s">
        <v>85</v>
      </c>
      <c r="AV164" s="13" t="s">
        <v>178</v>
      </c>
      <c r="AW164" s="13" t="s">
        <v>32</v>
      </c>
      <c r="AX164" s="13" t="s">
        <v>83</v>
      </c>
      <c r="AY164" s="259" t="s">
        <v>173</v>
      </c>
    </row>
    <row r="165" s="2" customFormat="1" ht="16.5" customHeight="1">
      <c r="A165" s="39"/>
      <c r="B165" s="40"/>
      <c r="C165" s="275" t="s">
        <v>256</v>
      </c>
      <c r="D165" s="275" t="s">
        <v>335</v>
      </c>
      <c r="E165" s="276" t="s">
        <v>360</v>
      </c>
      <c r="F165" s="277" t="s">
        <v>361</v>
      </c>
      <c r="G165" s="278" t="s">
        <v>353</v>
      </c>
      <c r="H165" s="279">
        <v>14.484</v>
      </c>
      <c r="I165" s="280"/>
      <c r="J165" s="281">
        <f>ROUND(I165*H165,2)</f>
        <v>0</v>
      </c>
      <c r="K165" s="277" t="s">
        <v>1</v>
      </c>
      <c r="L165" s="282"/>
      <c r="M165" s="283" t="s">
        <v>1</v>
      </c>
      <c r="N165" s="284" t="s">
        <v>41</v>
      </c>
      <c r="O165" s="92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213</v>
      </c>
      <c r="AT165" s="231" t="s">
        <v>335</v>
      </c>
      <c r="AU165" s="231" t="s">
        <v>85</v>
      </c>
      <c r="AY165" s="18" t="s">
        <v>173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83</v>
      </c>
      <c r="BK165" s="232">
        <f>ROUND(I165*H165,2)</f>
        <v>0</v>
      </c>
      <c r="BL165" s="18" t="s">
        <v>178</v>
      </c>
      <c r="BM165" s="231" t="s">
        <v>362</v>
      </c>
    </row>
    <row r="166" s="12" customFormat="1">
      <c r="A166" s="12"/>
      <c r="B166" s="238"/>
      <c r="C166" s="239"/>
      <c r="D166" s="233" t="s">
        <v>182</v>
      </c>
      <c r="E166" s="240" t="s">
        <v>1</v>
      </c>
      <c r="F166" s="241" t="s">
        <v>363</v>
      </c>
      <c r="G166" s="239"/>
      <c r="H166" s="242">
        <v>14.484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48" t="s">
        <v>182</v>
      </c>
      <c r="AU166" s="248" t="s">
        <v>85</v>
      </c>
      <c r="AV166" s="12" t="s">
        <v>85</v>
      </c>
      <c r="AW166" s="12" t="s">
        <v>32</v>
      </c>
      <c r="AX166" s="12" t="s">
        <v>76</v>
      </c>
      <c r="AY166" s="248" t="s">
        <v>173</v>
      </c>
    </row>
    <row r="167" s="13" customFormat="1">
      <c r="A167" s="13"/>
      <c r="B167" s="249"/>
      <c r="C167" s="250"/>
      <c r="D167" s="233" t="s">
        <v>182</v>
      </c>
      <c r="E167" s="251" t="s">
        <v>1</v>
      </c>
      <c r="F167" s="252" t="s">
        <v>184</v>
      </c>
      <c r="G167" s="250"/>
      <c r="H167" s="253">
        <v>14.484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9" t="s">
        <v>182</v>
      </c>
      <c r="AU167" s="259" t="s">
        <v>85</v>
      </c>
      <c r="AV167" s="13" t="s">
        <v>178</v>
      </c>
      <c r="AW167" s="13" t="s">
        <v>32</v>
      </c>
      <c r="AX167" s="13" t="s">
        <v>83</v>
      </c>
      <c r="AY167" s="259" t="s">
        <v>173</v>
      </c>
    </row>
    <row r="168" s="11" customFormat="1" ht="22.8" customHeight="1">
      <c r="A168" s="11"/>
      <c r="B168" s="206"/>
      <c r="C168" s="207"/>
      <c r="D168" s="208" t="s">
        <v>75</v>
      </c>
      <c r="E168" s="273" t="s">
        <v>364</v>
      </c>
      <c r="F168" s="273" t="s">
        <v>365</v>
      </c>
      <c r="G168" s="207"/>
      <c r="H168" s="207"/>
      <c r="I168" s="210"/>
      <c r="J168" s="274">
        <f>BK168</f>
        <v>0</v>
      </c>
      <c r="K168" s="207"/>
      <c r="L168" s="212"/>
      <c r="M168" s="213"/>
      <c r="N168" s="214"/>
      <c r="O168" s="214"/>
      <c r="P168" s="215">
        <f>P169</f>
        <v>0</v>
      </c>
      <c r="Q168" s="214"/>
      <c r="R168" s="215">
        <f>R169</f>
        <v>0</v>
      </c>
      <c r="S168" s="214"/>
      <c r="T168" s="216">
        <f>T169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217" t="s">
        <v>83</v>
      </c>
      <c r="AT168" s="218" t="s">
        <v>75</v>
      </c>
      <c r="AU168" s="218" t="s">
        <v>83</v>
      </c>
      <c r="AY168" s="217" t="s">
        <v>173</v>
      </c>
      <c r="BK168" s="219">
        <f>BK169</f>
        <v>0</v>
      </c>
    </row>
    <row r="169" s="2" customFormat="1" ht="37.8" customHeight="1">
      <c r="A169" s="39"/>
      <c r="B169" s="40"/>
      <c r="C169" s="220" t="s">
        <v>327</v>
      </c>
      <c r="D169" s="220" t="s">
        <v>174</v>
      </c>
      <c r="E169" s="221" t="s">
        <v>366</v>
      </c>
      <c r="F169" s="222" t="s">
        <v>367</v>
      </c>
      <c r="G169" s="223" t="s">
        <v>221</v>
      </c>
      <c r="H169" s="224">
        <v>390.45999999999998</v>
      </c>
      <c r="I169" s="225"/>
      <c r="J169" s="226">
        <f>ROUND(I169*H169,2)</f>
        <v>0</v>
      </c>
      <c r="K169" s="222" t="s">
        <v>283</v>
      </c>
      <c r="L169" s="45"/>
      <c r="M169" s="227" t="s">
        <v>1</v>
      </c>
      <c r="N169" s="228" t="s">
        <v>41</v>
      </c>
      <c r="O169" s="92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1" t="s">
        <v>178</v>
      </c>
      <c r="AT169" s="231" t="s">
        <v>174</v>
      </c>
      <c r="AU169" s="231" t="s">
        <v>85</v>
      </c>
      <c r="AY169" s="18" t="s">
        <v>173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83</v>
      </c>
      <c r="BK169" s="232">
        <f>ROUND(I169*H169,2)</f>
        <v>0</v>
      </c>
      <c r="BL169" s="18" t="s">
        <v>178</v>
      </c>
      <c r="BM169" s="231" t="s">
        <v>368</v>
      </c>
    </row>
    <row r="170" s="11" customFormat="1" ht="25.92" customHeight="1">
      <c r="A170" s="11"/>
      <c r="B170" s="206"/>
      <c r="C170" s="207"/>
      <c r="D170" s="208" t="s">
        <v>75</v>
      </c>
      <c r="E170" s="209" t="s">
        <v>171</v>
      </c>
      <c r="F170" s="209" t="s">
        <v>172</v>
      </c>
      <c r="G170" s="207"/>
      <c r="H170" s="207"/>
      <c r="I170" s="210"/>
      <c r="J170" s="211">
        <f>BK170</f>
        <v>0</v>
      </c>
      <c r="K170" s="207"/>
      <c r="L170" s="212"/>
      <c r="M170" s="213"/>
      <c r="N170" s="214"/>
      <c r="O170" s="214"/>
      <c r="P170" s="215">
        <f>SUM(P171:P178)</f>
        <v>0</v>
      </c>
      <c r="Q170" s="214"/>
      <c r="R170" s="215">
        <f>SUM(R171:R178)</f>
        <v>0</v>
      </c>
      <c r="S170" s="214"/>
      <c r="T170" s="216">
        <f>SUM(T171:T178)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217" t="s">
        <v>83</v>
      </c>
      <c r="AT170" s="218" t="s">
        <v>75</v>
      </c>
      <c r="AU170" s="218" t="s">
        <v>76</v>
      </c>
      <c r="AY170" s="217" t="s">
        <v>173</v>
      </c>
      <c r="BK170" s="219">
        <f>SUM(BK171:BK178)</f>
        <v>0</v>
      </c>
    </row>
    <row r="171" s="2" customFormat="1" ht="44.25" customHeight="1">
      <c r="A171" s="39"/>
      <c r="B171" s="40"/>
      <c r="C171" s="220" t="s">
        <v>369</v>
      </c>
      <c r="D171" s="220" t="s">
        <v>174</v>
      </c>
      <c r="E171" s="221" t="s">
        <v>194</v>
      </c>
      <c r="F171" s="222" t="s">
        <v>195</v>
      </c>
      <c r="G171" s="223" t="s">
        <v>177</v>
      </c>
      <c r="H171" s="224">
        <v>50</v>
      </c>
      <c r="I171" s="225"/>
      <c r="J171" s="226">
        <f>ROUND(I171*H171,2)</f>
        <v>0</v>
      </c>
      <c r="K171" s="222" t="s">
        <v>1</v>
      </c>
      <c r="L171" s="45"/>
      <c r="M171" s="227" t="s">
        <v>1</v>
      </c>
      <c r="N171" s="228" t="s">
        <v>41</v>
      </c>
      <c r="O171" s="92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178</v>
      </c>
      <c r="AT171" s="231" t="s">
        <v>174</v>
      </c>
      <c r="AU171" s="231" t="s">
        <v>83</v>
      </c>
      <c r="AY171" s="18" t="s">
        <v>173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83</v>
      </c>
      <c r="BK171" s="232">
        <f>ROUND(I171*H171,2)</f>
        <v>0</v>
      </c>
      <c r="BL171" s="18" t="s">
        <v>178</v>
      </c>
      <c r="BM171" s="231" t="s">
        <v>370</v>
      </c>
    </row>
    <row r="172" s="2" customFormat="1">
      <c r="A172" s="39"/>
      <c r="B172" s="40"/>
      <c r="C172" s="41"/>
      <c r="D172" s="233" t="s">
        <v>180</v>
      </c>
      <c r="E172" s="41"/>
      <c r="F172" s="234" t="s">
        <v>181</v>
      </c>
      <c r="G172" s="41"/>
      <c r="H172" s="41"/>
      <c r="I172" s="235"/>
      <c r="J172" s="41"/>
      <c r="K172" s="41"/>
      <c r="L172" s="45"/>
      <c r="M172" s="236"/>
      <c r="N172" s="237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180</v>
      </c>
      <c r="AU172" s="18" t="s">
        <v>83</v>
      </c>
    </row>
    <row r="173" s="2" customFormat="1" ht="44.25" customHeight="1">
      <c r="A173" s="39"/>
      <c r="B173" s="40"/>
      <c r="C173" s="220" t="s">
        <v>331</v>
      </c>
      <c r="D173" s="220" t="s">
        <v>174</v>
      </c>
      <c r="E173" s="221" t="s">
        <v>219</v>
      </c>
      <c r="F173" s="222" t="s">
        <v>220</v>
      </c>
      <c r="G173" s="223" t="s">
        <v>221</v>
      </c>
      <c r="H173" s="224">
        <v>201.60400000000001</v>
      </c>
      <c r="I173" s="225"/>
      <c r="J173" s="226">
        <f>ROUND(I173*H173,2)</f>
        <v>0</v>
      </c>
      <c r="K173" s="222" t="s">
        <v>1</v>
      </c>
      <c r="L173" s="45"/>
      <c r="M173" s="227" t="s">
        <v>1</v>
      </c>
      <c r="N173" s="228" t="s">
        <v>41</v>
      </c>
      <c r="O173" s="92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1" t="s">
        <v>178</v>
      </c>
      <c r="AT173" s="231" t="s">
        <v>174</v>
      </c>
      <c r="AU173" s="231" t="s">
        <v>83</v>
      </c>
      <c r="AY173" s="18" t="s">
        <v>173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8" t="s">
        <v>83</v>
      </c>
      <c r="BK173" s="232">
        <f>ROUND(I173*H173,2)</f>
        <v>0</v>
      </c>
      <c r="BL173" s="18" t="s">
        <v>178</v>
      </c>
      <c r="BM173" s="231" t="s">
        <v>371</v>
      </c>
    </row>
    <row r="174" s="2" customFormat="1">
      <c r="A174" s="39"/>
      <c r="B174" s="40"/>
      <c r="C174" s="41"/>
      <c r="D174" s="233" t="s">
        <v>180</v>
      </c>
      <c r="E174" s="41"/>
      <c r="F174" s="234" t="s">
        <v>181</v>
      </c>
      <c r="G174" s="41"/>
      <c r="H174" s="41"/>
      <c r="I174" s="235"/>
      <c r="J174" s="41"/>
      <c r="K174" s="41"/>
      <c r="L174" s="45"/>
      <c r="M174" s="236"/>
      <c r="N174" s="237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180</v>
      </c>
      <c r="AU174" s="18" t="s">
        <v>83</v>
      </c>
    </row>
    <row r="175" s="2" customFormat="1" ht="44.25" customHeight="1">
      <c r="A175" s="39"/>
      <c r="B175" s="40"/>
      <c r="C175" s="220" t="s">
        <v>7</v>
      </c>
      <c r="D175" s="220" t="s">
        <v>174</v>
      </c>
      <c r="E175" s="221" t="s">
        <v>234</v>
      </c>
      <c r="F175" s="222" t="s">
        <v>235</v>
      </c>
      <c r="G175" s="223" t="s">
        <v>221</v>
      </c>
      <c r="H175" s="224">
        <v>109.57899999999999</v>
      </c>
      <c r="I175" s="225"/>
      <c r="J175" s="226">
        <f>ROUND(I175*H175,2)</f>
        <v>0</v>
      </c>
      <c r="K175" s="222" t="s">
        <v>1</v>
      </c>
      <c r="L175" s="45"/>
      <c r="M175" s="227" t="s">
        <v>1</v>
      </c>
      <c r="N175" s="228" t="s">
        <v>41</v>
      </c>
      <c r="O175" s="92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178</v>
      </c>
      <c r="AT175" s="231" t="s">
        <v>174</v>
      </c>
      <c r="AU175" s="231" t="s">
        <v>83</v>
      </c>
      <c r="AY175" s="18" t="s">
        <v>173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83</v>
      </c>
      <c r="BK175" s="232">
        <f>ROUND(I175*H175,2)</f>
        <v>0</v>
      </c>
      <c r="BL175" s="18" t="s">
        <v>178</v>
      </c>
      <c r="BM175" s="231" t="s">
        <v>372</v>
      </c>
    </row>
    <row r="176" s="2" customFormat="1">
      <c r="A176" s="39"/>
      <c r="B176" s="40"/>
      <c r="C176" s="41"/>
      <c r="D176" s="233" t="s">
        <v>180</v>
      </c>
      <c r="E176" s="41"/>
      <c r="F176" s="234" t="s">
        <v>181</v>
      </c>
      <c r="G176" s="41"/>
      <c r="H176" s="41"/>
      <c r="I176" s="235"/>
      <c r="J176" s="41"/>
      <c r="K176" s="41"/>
      <c r="L176" s="45"/>
      <c r="M176" s="236"/>
      <c r="N176" s="237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180</v>
      </c>
      <c r="AU176" s="18" t="s">
        <v>83</v>
      </c>
    </row>
    <row r="177" s="2" customFormat="1" ht="44.25" customHeight="1">
      <c r="A177" s="39"/>
      <c r="B177" s="40"/>
      <c r="C177" s="220" t="s">
        <v>334</v>
      </c>
      <c r="D177" s="220" t="s">
        <v>174</v>
      </c>
      <c r="E177" s="221" t="s">
        <v>257</v>
      </c>
      <c r="F177" s="222" t="s">
        <v>258</v>
      </c>
      <c r="G177" s="223" t="s">
        <v>177</v>
      </c>
      <c r="H177" s="224">
        <v>50</v>
      </c>
      <c r="I177" s="225"/>
      <c r="J177" s="226">
        <f>ROUND(I177*H177,2)</f>
        <v>0</v>
      </c>
      <c r="K177" s="222" t="s">
        <v>1</v>
      </c>
      <c r="L177" s="45"/>
      <c r="M177" s="227" t="s">
        <v>1</v>
      </c>
      <c r="N177" s="228" t="s">
        <v>41</v>
      </c>
      <c r="O177" s="92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178</v>
      </c>
      <c r="AT177" s="231" t="s">
        <v>174</v>
      </c>
      <c r="AU177" s="231" t="s">
        <v>83</v>
      </c>
      <c r="AY177" s="18" t="s">
        <v>173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83</v>
      </c>
      <c r="BK177" s="232">
        <f>ROUND(I177*H177,2)</f>
        <v>0</v>
      </c>
      <c r="BL177" s="18" t="s">
        <v>178</v>
      </c>
      <c r="BM177" s="231" t="s">
        <v>373</v>
      </c>
    </row>
    <row r="178" s="2" customFormat="1">
      <c r="A178" s="39"/>
      <c r="B178" s="40"/>
      <c r="C178" s="41"/>
      <c r="D178" s="233" t="s">
        <v>180</v>
      </c>
      <c r="E178" s="41"/>
      <c r="F178" s="234" t="s">
        <v>181</v>
      </c>
      <c r="G178" s="41"/>
      <c r="H178" s="41"/>
      <c r="I178" s="235"/>
      <c r="J178" s="41"/>
      <c r="K178" s="41"/>
      <c r="L178" s="45"/>
      <c r="M178" s="295"/>
      <c r="N178" s="296"/>
      <c r="O178" s="265"/>
      <c r="P178" s="265"/>
      <c r="Q178" s="265"/>
      <c r="R178" s="265"/>
      <c r="S178" s="265"/>
      <c r="T178" s="297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180</v>
      </c>
      <c r="AU178" s="18" t="s">
        <v>83</v>
      </c>
    </row>
    <row r="179" s="2" customFormat="1" ht="6.96" customHeight="1">
      <c r="A179" s="39"/>
      <c r="B179" s="67"/>
      <c r="C179" s="68"/>
      <c r="D179" s="68"/>
      <c r="E179" s="68"/>
      <c r="F179" s="68"/>
      <c r="G179" s="68"/>
      <c r="H179" s="68"/>
      <c r="I179" s="68"/>
      <c r="J179" s="68"/>
      <c r="K179" s="68"/>
      <c r="L179" s="45"/>
      <c r="M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</row>
  </sheetData>
  <sheetProtection sheet="1" autoFilter="0" formatColumns="0" formatRows="0" objects="1" scenarios="1" spinCount="100000" saltValue="BgJUo6ZX2LWc9qW/zh75iHBnA41W9o7fbtpKBA3Feg2Gj3kKMMP/pSss99E6P4GMGrtqdOkMkgNvNynl5+4pww==" hashValue="4obQbn1yig+XQdF19t/CWoIS8rifpflro3DGNnnYfcXp/4kQHJmLVWhMYBmtK5firq5xT4+fJ247VsMR7W5ESA==" algorithmName="SHA-512" password="CC35"/>
  <autoFilter ref="C125:K17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146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Rekonstrukce VB ŽST Senice na Hané</v>
      </c>
      <c r="F7" s="151"/>
      <c r="G7" s="151"/>
      <c r="H7" s="151"/>
      <c r="L7" s="21"/>
    </row>
    <row r="8" s="1" customFormat="1" ht="12" customHeight="1">
      <c r="B8" s="21"/>
      <c r="D8" s="151" t="s">
        <v>147</v>
      </c>
      <c r="L8" s="21"/>
    </row>
    <row r="9" s="2" customFormat="1" ht="16.5" customHeight="1">
      <c r="A9" s="39"/>
      <c r="B9" s="45"/>
      <c r="C9" s="39"/>
      <c r="D9" s="39"/>
      <c r="E9" s="152" t="s">
        <v>374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149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375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16. 5. 2023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83.25" customHeight="1">
      <c r="A29" s="155"/>
      <c r="B29" s="156"/>
      <c r="C29" s="155"/>
      <c r="D29" s="155"/>
      <c r="E29" s="157" t="s">
        <v>151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ROUND(J145,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ROUND((SUM(BE145:BE1114)),  2)</f>
        <v>0</v>
      </c>
      <c r="G35" s="39"/>
      <c r="H35" s="39"/>
      <c r="I35" s="165">
        <v>0.20999999999999999</v>
      </c>
      <c r="J35" s="164">
        <f>ROUND(((SUM(BE145:BE1114))*I35),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ROUND((SUM(BF145:BF1114)),  2)</f>
        <v>0</v>
      </c>
      <c r="G36" s="39"/>
      <c r="H36" s="39"/>
      <c r="I36" s="165">
        <v>0.14999999999999999</v>
      </c>
      <c r="J36" s="164">
        <f>ROUND(((SUM(BF145:BF1114))*I36),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ROUND((SUM(BG145:BG1114)),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ROUND((SUM(BH145:BH1114)),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ROUND((SUM(BI145:BI1114)),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Rekonstrukce VB ŽST Senice na Hané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147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374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149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86-71-86.01 - D.2.2.1 Architektonicko-stavební řešení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16. 5. 2023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 státní organizace</v>
      </c>
      <c r="G93" s="41"/>
      <c r="H93" s="41"/>
      <c r="I93" s="33" t="s">
        <v>30</v>
      </c>
      <c r="J93" s="37" t="str">
        <f>E23</f>
        <v>SAGASTA s. r. 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153</v>
      </c>
      <c r="D96" s="186"/>
      <c r="E96" s="186"/>
      <c r="F96" s="186"/>
      <c r="G96" s="186"/>
      <c r="H96" s="186"/>
      <c r="I96" s="186"/>
      <c r="J96" s="187" t="s">
        <v>154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155</v>
      </c>
      <c r="D98" s="41"/>
      <c r="E98" s="41"/>
      <c r="F98" s="41"/>
      <c r="G98" s="41"/>
      <c r="H98" s="41"/>
      <c r="I98" s="41"/>
      <c r="J98" s="111">
        <f>J145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156</v>
      </c>
    </row>
    <row r="99" s="9" customFormat="1" ht="24.96" customHeight="1">
      <c r="A99" s="9"/>
      <c r="B99" s="189"/>
      <c r="C99" s="190"/>
      <c r="D99" s="191" t="s">
        <v>294</v>
      </c>
      <c r="E99" s="192"/>
      <c r="F99" s="192"/>
      <c r="G99" s="192"/>
      <c r="H99" s="192"/>
      <c r="I99" s="192"/>
      <c r="J99" s="193">
        <f>J146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68"/>
      <c r="C100" s="134"/>
      <c r="D100" s="269" t="s">
        <v>295</v>
      </c>
      <c r="E100" s="270"/>
      <c r="F100" s="270"/>
      <c r="G100" s="270"/>
      <c r="H100" s="270"/>
      <c r="I100" s="270"/>
      <c r="J100" s="271">
        <f>J147</f>
        <v>0</v>
      </c>
      <c r="K100" s="134"/>
      <c r="L100" s="272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68"/>
      <c r="C101" s="134"/>
      <c r="D101" s="269" t="s">
        <v>376</v>
      </c>
      <c r="E101" s="270"/>
      <c r="F101" s="270"/>
      <c r="G101" s="270"/>
      <c r="H101" s="270"/>
      <c r="I101" s="270"/>
      <c r="J101" s="271">
        <f>J162</f>
        <v>0</v>
      </c>
      <c r="K101" s="134"/>
      <c r="L101" s="272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68"/>
      <c r="C102" s="134"/>
      <c r="D102" s="269" t="s">
        <v>377</v>
      </c>
      <c r="E102" s="270"/>
      <c r="F102" s="270"/>
      <c r="G102" s="270"/>
      <c r="H102" s="270"/>
      <c r="I102" s="270"/>
      <c r="J102" s="271">
        <f>J195</f>
        <v>0</v>
      </c>
      <c r="K102" s="134"/>
      <c r="L102" s="272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9.92" customHeight="1">
      <c r="A103" s="14"/>
      <c r="B103" s="268"/>
      <c r="C103" s="134"/>
      <c r="D103" s="269" t="s">
        <v>378</v>
      </c>
      <c r="E103" s="270"/>
      <c r="F103" s="270"/>
      <c r="G103" s="270"/>
      <c r="H103" s="270"/>
      <c r="I103" s="270"/>
      <c r="J103" s="271">
        <f>J261</f>
        <v>0</v>
      </c>
      <c r="K103" s="134"/>
      <c r="L103" s="272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14" customFormat="1" ht="19.92" customHeight="1">
      <c r="A104" s="14"/>
      <c r="B104" s="268"/>
      <c r="C104" s="134"/>
      <c r="D104" s="269" t="s">
        <v>296</v>
      </c>
      <c r="E104" s="270"/>
      <c r="F104" s="270"/>
      <c r="G104" s="270"/>
      <c r="H104" s="270"/>
      <c r="I104" s="270"/>
      <c r="J104" s="271">
        <f>J323</f>
        <v>0</v>
      </c>
      <c r="K104" s="134"/>
      <c r="L104" s="272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="14" customFormat="1" ht="19.92" customHeight="1">
      <c r="A105" s="14"/>
      <c r="B105" s="268"/>
      <c r="C105" s="134"/>
      <c r="D105" s="269" t="s">
        <v>379</v>
      </c>
      <c r="E105" s="270"/>
      <c r="F105" s="270"/>
      <c r="G105" s="270"/>
      <c r="H105" s="270"/>
      <c r="I105" s="270"/>
      <c r="J105" s="271">
        <f>J330</f>
        <v>0</v>
      </c>
      <c r="K105" s="134"/>
      <c r="L105" s="272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14" customFormat="1" ht="19.92" customHeight="1">
      <c r="A106" s="14"/>
      <c r="B106" s="268"/>
      <c r="C106" s="134"/>
      <c r="D106" s="269" t="s">
        <v>297</v>
      </c>
      <c r="E106" s="270"/>
      <c r="F106" s="270"/>
      <c r="G106" s="270"/>
      <c r="H106" s="270"/>
      <c r="I106" s="270"/>
      <c r="J106" s="271">
        <f>J427</f>
        <v>0</v>
      </c>
      <c r="K106" s="134"/>
      <c r="L106" s="272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="14" customFormat="1" ht="19.92" customHeight="1">
      <c r="A107" s="14"/>
      <c r="B107" s="268"/>
      <c r="C107" s="134"/>
      <c r="D107" s="269" t="s">
        <v>298</v>
      </c>
      <c r="E107" s="270"/>
      <c r="F107" s="270"/>
      <c r="G107" s="270"/>
      <c r="H107" s="270"/>
      <c r="I107" s="270"/>
      <c r="J107" s="271">
        <f>J525</f>
        <v>0</v>
      </c>
      <c r="K107" s="134"/>
      <c r="L107" s="272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="9" customFormat="1" ht="24.96" customHeight="1">
      <c r="A108" s="9"/>
      <c r="B108" s="189"/>
      <c r="C108" s="190"/>
      <c r="D108" s="191" t="s">
        <v>380</v>
      </c>
      <c r="E108" s="192"/>
      <c r="F108" s="192"/>
      <c r="G108" s="192"/>
      <c r="H108" s="192"/>
      <c r="I108" s="192"/>
      <c r="J108" s="193">
        <f>J527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4" customFormat="1" ht="19.92" customHeight="1">
      <c r="A109" s="14"/>
      <c r="B109" s="268"/>
      <c r="C109" s="134"/>
      <c r="D109" s="269" t="s">
        <v>381</v>
      </c>
      <c r="E109" s="270"/>
      <c r="F109" s="270"/>
      <c r="G109" s="270"/>
      <c r="H109" s="270"/>
      <c r="I109" s="270"/>
      <c r="J109" s="271">
        <f>J528</f>
        <v>0</v>
      </c>
      <c r="K109" s="134"/>
      <c r="L109" s="272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</row>
    <row r="110" s="14" customFormat="1" ht="19.92" customHeight="1">
      <c r="A110" s="14"/>
      <c r="B110" s="268"/>
      <c r="C110" s="134"/>
      <c r="D110" s="269" t="s">
        <v>382</v>
      </c>
      <c r="E110" s="270"/>
      <c r="F110" s="270"/>
      <c r="G110" s="270"/>
      <c r="H110" s="270"/>
      <c r="I110" s="270"/>
      <c r="J110" s="271">
        <f>J545</f>
        <v>0</v>
      </c>
      <c r="K110" s="134"/>
      <c r="L110" s="272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</row>
    <row r="111" s="14" customFormat="1" ht="19.92" customHeight="1">
      <c r="A111" s="14"/>
      <c r="B111" s="268"/>
      <c r="C111" s="134"/>
      <c r="D111" s="269" t="s">
        <v>383</v>
      </c>
      <c r="E111" s="270"/>
      <c r="F111" s="270"/>
      <c r="G111" s="270"/>
      <c r="H111" s="270"/>
      <c r="I111" s="270"/>
      <c r="J111" s="271">
        <f>J559</f>
        <v>0</v>
      </c>
      <c r="K111" s="134"/>
      <c r="L111" s="272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</row>
    <row r="112" s="14" customFormat="1" ht="19.92" customHeight="1">
      <c r="A112" s="14"/>
      <c r="B112" s="268"/>
      <c r="C112" s="134"/>
      <c r="D112" s="269" t="s">
        <v>384</v>
      </c>
      <c r="E112" s="270"/>
      <c r="F112" s="270"/>
      <c r="G112" s="270"/>
      <c r="H112" s="270"/>
      <c r="I112" s="270"/>
      <c r="J112" s="271">
        <f>J567</f>
        <v>0</v>
      </c>
      <c r="K112" s="134"/>
      <c r="L112" s="272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</row>
    <row r="113" s="14" customFormat="1" ht="19.92" customHeight="1">
      <c r="A113" s="14"/>
      <c r="B113" s="268"/>
      <c r="C113" s="134"/>
      <c r="D113" s="269" t="s">
        <v>385</v>
      </c>
      <c r="E113" s="270"/>
      <c r="F113" s="270"/>
      <c r="G113" s="270"/>
      <c r="H113" s="270"/>
      <c r="I113" s="270"/>
      <c r="J113" s="271">
        <f>J683</f>
        <v>0</v>
      </c>
      <c r="K113" s="134"/>
      <c r="L113" s="272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</row>
    <row r="114" s="14" customFormat="1" ht="19.92" customHeight="1">
      <c r="A114" s="14"/>
      <c r="B114" s="268"/>
      <c r="C114" s="134"/>
      <c r="D114" s="269" t="s">
        <v>386</v>
      </c>
      <c r="E114" s="270"/>
      <c r="F114" s="270"/>
      <c r="G114" s="270"/>
      <c r="H114" s="270"/>
      <c r="I114" s="270"/>
      <c r="J114" s="271">
        <f>J731</f>
        <v>0</v>
      </c>
      <c r="K114" s="134"/>
      <c r="L114" s="272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</row>
    <row r="115" s="14" customFormat="1" ht="19.92" customHeight="1">
      <c r="A115" s="14"/>
      <c r="B115" s="268"/>
      <c r="C115" s="134"/>
      <c r="D115" s="269" t="s">
        <v>387</v>
      </c>
      <c r="E115" s="270"/>
      <c r="F115" s="270"/>
      <c r="G115" s="270"/>
      <c r="H115" s="270"/>
      <c r="I115" s="270"/>
      <c r="J115" s="271">
        <f>J756</f>
        <v>0</v>
      </c>
      <c r="K115" s="134"/>
      <c r="L115" s="272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</row>
    <row r="116" s="14" customFormat="1" ht="19.92" customHeight="1">
      <c r="A116" s="14"/>
      <c r="B116" s="268"/>
      <c r="C116" s="134"/>
      <c r="D116" s="269" t="s">
        <v>388</v>
      </c>
      <c r="E116" s="270"/>
      <c r="F116" s="270"/>
      <c r="G116" s="270"/>
      <c r="H116" s="270"/>
      <c r="I116" s="270"/>
      <c r="J116" s="271">
        <f>J786</f>
        <v>0</v>
      </c>
      <c r="K116" s="134"/>
      <c r="L116" s="272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</row>
    <row r="117" s="14" customFormat="1" ht="19.92" customHeight="1">
      <c r="A117" s="14"/>
      <c r="B117" s="268"/>
      <c r="C117" s="134"/>
      <c r="D117" s="269" t="s">
        <v>389</v>
      </c>
      <c r="E117" s="270"/>
      <c r="F117" s="270"/>
      <c r="G117" s="270"/>
      <c r="H117" s="270"/>
      <c r="I117" s="270"/>
      <c r="J117" s="271">
        <f>J910</f>
        <v>0</v>
      </c>
      <c r="K117" s="134"/>
      <c r="L117" s="272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</row>
    <row r="118" s="14" customFormat="1" ht="19.92" customHeight="1">
      <c r="A118" s="14"/>
      <c r="B118" s="268"/>
      <c r="C118" s="134"/>
      <c r="D118" s="269" t="s">
        <v>390</v>
      </c>
      <c r="E118" s="270"/>
      <c r="F118" s="270"/>
      <c r="G118" s="270"/>
      <c r="H118" s="270"/>
      <c r="I118" s="270"/>
      <c r="J118" s="271">
        <f>J975</f>
        <v>0</v>
      </c>
      <c r="K118" s="134"/>
      <c r="L118" s="272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</row>
    <row r="119" s="14" customFormat="1" ht="19.92" customHeight="1">
      <c r="A119" s="14"/>
      <c r="B119" s="268"/>
      <c r="C119" s="134"/>
      <c r="D119" s="269" t="s">
        <v>391</v>
      </c>
      <c r="E119" s="270"/>
      <c r="F119" s="270"/>
      <c r="G119" s="270"/>
      <c r="H119" s="270"/>
      <c r="I119" s="270"/>
      <c r="J119" s="271">
        <f>J1019</f>
        <v>0</v>
      </c>
      <c r="K119" s="134"/>
      <c r="L119" s="272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</row>
    <row r="120" s="14" customFormat="1" ht="19.92" customHeight="1">
      <c r="A120" s="14"/>
      <c r="B120" s="268"/>
      <c r="C120" s="134"/>
      <c r="D120" s="269" t="s">
        <v>392</v>
      </c>
      <c r="E120" s="270"/>
      <c r="F120" s="270"/>
      <c r="G120" s="270"/>
      <c r="H120" s="270"/>
      <c r="I120" s="270"/>
      <c r="J120" s="271">
        <f>J1034</f>
        <v>0</v>
      </c>
      <c r="K120" s="134"/>
      <c r="L120" s="272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</row>
    <row r="121" s="14" customFormat="1" ht="19.92" customHeight="1">
      <c r="A121" s="14"/>
      <c r="B121" s="268"/>
      <c r="C121" s="134"/>
      <c r="D121" s="269" t="s">
        <v>393</v>
      </c>
      <c r="E121" s="270"/>
      <c r="F121" s="270"/>
      <c r="G121" s="270"/>
      <c r="H121" s="270"/>
      <c r="I121" s="270"/>
      <c r="J121" s="271">
        <f>J1043</f>
        <v>0</v>
      </c>
      <c r="K121" s="134"/>
      <c r="L121" s="272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</row>
    <row r="122" s="14" customFormat="1" ht="19.92" customHeight="1">
      <c r="A122" s="14"/>
      <c r="B122" s="268"/>
      <c r="C122" s="134"/>
      <c r="D122" s="269" t="s">
        <v>394</v>
      </c>
      <c r="E122" s="270"/>
      <c r="F122" s="270"/>
      <c r="G122" s="270"/>
      <c r="H122" s="270"/>
      <c r="I122" s="270"/>
      <c r="J122" s="271">
        <f>J1056</f>
        <v>0</v>
      </c>
      <c r="K122" s="134"/>
      <c r="L122" s="272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</row>
    <row r="123" s="9" customFormat="1" ht="24.96" customHeight="1">
      <c r="A123" s="9"/>
      <c r="B123" s="189"/>
      <c r="C123" s="190"/>
      <c r="D123" s="191" t="s">
        <v>157</v>
      </c>
      <c r="E123" s="192"/>
      <c r="F123" s="192"/>
      <c r="G123" s="192"/>
      <c r="H123" s="192"/>
      <c r="I123" s="192"/>
      <c r="J123" s="193">
        <f>J1083</f>
        <v>0</v>
      </c>
      <c r="K123" s="190"/>
      <c r="L123" s="194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2" customFormat="1" ht="21.84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67"/>
      <c r="C125" s="68"/>
      <c r="D125" s="68"/>
      <c r="E125" s="68"/>
      <c r="F125" s="68"/>
      <c r="G125" s="68"/>
      <c r="H125" s="68"/>
      <c r="I125" s="68"/>
      <c r="J125" s="68"/>
      <c r="K125" s="68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9" s="2" customFormat="1" ht="6.96" customHeight="1">
      <c r="A129" s="39"/>
      <c r="B129" s="69"/>
      <c r="C129" s="70"/>
      <c r="D129" s="70"/>
      <c r="E129" s="70"/>
      <c r="F129" s="70"/>
      <c r="G129" s="70"/>
      <c r="H129" s="70"/>
      <c r="I129" s="70"/>
      <c r="J129" s="70"/>
      <c r="K129" s="70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24.96" customHeight="1">
      <c r="A130" s="39"/>
      <c r="B130" s="40"/>
      <c r="C130" s="24" t="s">
        <v>158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16</v>
      </c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6.5" customHeight="1">
      <c r="A133" s="39"/>
      <c r="B133" s="40"/>
      <c r="C133" s="41"/>
      <c r="D133" s="41"/>
      <c r="E133" s="184" t="str">
        <f>E7</f>
        <v>Rekonstrukce VB ŽST Senice na Hané</v>
      </c>
      <c r="F133" s="33"/>
      <c r="G133" s="33"/>
      <c r="H133" s="33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" customFormat="1" ht="12" customHeight="1">
      <c r="B134" s="22"/>
      <c r="C134" s="33" t="s">
        <v>147</v>
      </c>
      <c r="D134" s="23"/>
      <c r="E134" s="23"/>
      <c r="F134" s="23"/>
      <c r="G134" s="23"/>
      <c r="H134" s="23"/>
      <c r="I134" s="23"/>
      <c r="J134" s="23"/>
      <c r="K134" s="23"/>
      <c r="L134" s="21"/>
    </row>
    <row r="135" s="2" customFormat="1" ht="16.5" customHeight="1">
      <c r="A135" s="39"/>
      <c r="B135" s="40"/>
      <c r="C135" s="41"/>
      <c r="D135" s="41"/>
      <c r="E135" s="184" t="s">
        <v>374</v>
      </c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2" customHeight="1">
      <c r="A136" s="39"/>
      <c r="B136" s="40"/>
      <c r="C136" s="33" t="s">
        <v>149</v>
      </c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6.5" customHeight="1">
      <c r="A137" s="39"/>
      <c r="B137" s="40"/>
      <c r="C137" s="41"/>
      <c r="D137" s="41"/>
      <c r="E137" s="77" t="str">
        <f>E11</f>
        <v>SO 86-71-86.01 - D.2.2.1 Architektonicko-stavební řešení</v>
      </c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6.96" customHeight="1">
      <c r="A138" s="39"/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2" customHeight="1">
      <c r="A139" s="39"/>
      <c r="B139" s="40"/>
      <c r="C139" s="33" t="s">
        <v>20</v>
      </c>
      <c r="D139" s="41"/>
      <c r="E139" s="41"/>
      <c r="F139" s="28" t="str">
        <f>F14</f>
        <v xml:space="preserve"> </v>
      </c>
      <c r="G139" s="41"/>
      <c r="H139" s="41"/>
      <c r="I139" s="33" t="s">
        <v>22</v>
      </c>
      <c r="J139" s="80" t="str">
        <f>IF(J14="","",J14)</f>
        <v>16. 5. 2023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6.96" customHeight="1">
      <c r="A140" s="39"/>
      <c r="B140" s="40"/>
      <c r="C140" s="41"/>
      <c r="D140" s="41"/>
      <c r="E140" s="41"/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5.15" customHeight="1">
      <c r="A141" s="39"/>
      <c r="B141" s="40"/>
      <c r="C141" s="33" t="s">
        <v>24</v>
      </c>
      <c r="D141" s="41"/>
      <c r="E141" s="41"/>
      <c r="F141" s="28" t="str">
        <f>E17</f>
        <v>Správa železnic, státní organizace</v>
      </c>
      <c r="G141" s="41"/>
      <c r="H141" s="41"/>
      <c r="I141" s="33" t="s">
        <v>30</v>
      </c>
      <c r="J141" s="37" t="str">
        <f>E23</f>
        <v>SAGASTA s. r. o.</v>
      </c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5.15" customHeight="1">
      <c r="A142" s="39"/>
      <c r="B142" s="40"/>
      <c r="C142" s="33" t="s">
        <v>28</v>
      </c>
      <c r="D142" s="41"/>
      <c r="E142" s="41"/>
      <c r="F142" s="28" t="str">
        <f>IF(E20="","",E20)</f>
        <v>Vyplň údaj</v>
      </c>
      <c r="G142" s="41"/>
      <c r="H142" s="41"/>
      <c r="I142" s="33" t="s">
        <v>33</v>
      </c>
      <c r="J142" s="37" t="str">
        <f>E26</f>
        <v xml:space="preserve"> </v>
      </c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10.32" customHeight="1">
      <c r="A143" s="39"/>
      <c r="B143" s="40"/>
      <c r="C143" s="41"/>
      <c r="D143" s="41"/>
      <c r="E143" s="41"/>
      <c r="F143" s="41"/>
      <c r="G143" s="41"/>
      <c r="H143" s="41"/>
      <c r="I143" s="41"/>
      <c r="J143" s="41"/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10" customFormat="1" ht="29.28" customHeight="1">
      <c r="A144" s="195"/>
      <c r="B144" s="196"/>
      <c r="C144" s="197" t="s">
        <v>159</v>
      </c>
      <c r="D144" s="198" t="s">
        <v>61</v>
      </c>
      <c r="E144" s="198" t="s">
        <v>57</v>
      </c>
      <c r="F144" s="198" t="s">
        <v>58</v>
      </c>
      <c r="G144" s="198" t="s">
        <v>160</v>
      </c>
      <c r="H144" s="198" t="s">
        <v>161</v>
      </c>
      <c r="I144" s="198" t="s">
        <v>162</v>
      </c>
      <c r="J144" s="198" t="s">
        <v>154</v>
      </c>
      <c r="K144" s="199" t="s">
        <v>163</v>
      </c>
      <c r="L144" s="200"/>
      <c r="M144" s="101" t="s">
        <v>1</v>
      </c>
      <c r="N144" s="102" t="s">
        <v>40</v>
      </c>
      <c r="O144" s="102" t="s">
        <v>164</v>
      </c>
      <c r="P144" s="102" t="s">
        <v>165</v>
      </c>
      <c r="Q144" s="102" t="s">
        <v>166</v>
      </c>
      <c r="R144" s="102" t="s">
        <v>167</v>
      </c>
      <c r="S144" s="102" t="s">
        <v>168</v>
      </c>
      <c r="T144" s="103" t="s">
        <v>169</v>
      </c>
      <c r="U144" s="195"/>
      <c r="V144" s="195"/>
      <c r="W144" s="195"/>
      <c r="X144" s="195"/>
      <c r="Y144" s="195"/>
      <c r="Z144" s="195"/>
      <c r="AA144" s="195"/>
      <c r="AB144" s="195"/>
      <c r="AC144" s="195"/>
      <c r="AD144" s="195"/>
      <c r="AE144" s="195"/>
    </row>
    <row r="145" s="2" customFormat="1" ht="22.8" customHeight="1">
      <c r="A145" s="39"/>
      <c r="B145" s="40"/>
      <c r="C145" s="108" t="s">
        <v>170</v>
      </c>
      <c r="D145" s="41"/>
      <c r="E145" s="41"/>
      <c r="F145" s="41"/>
      <c r="G145" s="41"/>
      <c r="H145" s="41"/>
      <c r="I145" s="41"/>
      <c r="J145" s="201">
        <f>BK145</f>
        <v>0</v>
      </c>
      <c r="K145" s="41"/>
      <c r="L145" s="45"/>
      <c r="M145" s="104"/>
      <c r="N145" s="202"/>
      <c r="O145" s="105"/>
      <c r="P145" s="203">
        <f>P146+P527+P1083</f>
        <v>0</v>
      </c>
      <c r="Q145" s="105"/>
      <c r="R145" s="203">
        <f>R146+R527+R1083</f>
        <v>0.483435</v>
      </c>
      <c r="S145" s="105"/>
      <c r="T145" s="204">
        <f>T146+T527+T1083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75</v>
      </c>
      <c r="AU145" s="18" t="s">
        <v>156</v>
      </c>
      <c r="BK145" s="205">
        <f>BK146+BK527+BK1083</f>
        <v>0</v>
      </c>
    </row>
    <row r="146" s="11" customFormat="1" ht="25.92" customHeight="1">
      <c r="A146" s="11"/>
      <c r="B146" s="206"/>
      <c r="C146" s="207"/>
      <c r="D146" s="208" t="s">
        <v>75</v>
      </c>
      <c r="E146" s="209" t="s">
        <v>299</v>
      </c>
      <c r="F146" s="209" t="s">
        <v>300</v>
      </c>
      <c r="G146" s="207"/>
      <c r="H146" s="207"/>
      <c r="I146" s="210"/>
      <c r="J146" s="211">
        <f>BK146</f>
        <v>0</v>
      </c>
      <c r="K146" s="207"/>
      <c r="L146" s="212"/>
      <c r="M146" s="213"/>
      <c r="N146" s="214"/>
      <c r="O146" s="214"/>
      <c r="P146" s="215">
        <f>P147+P162+P195+P261+P323+P330+P427+P525</f>
        <v>0</v>
      </c>
      <c r="Q146" s="214"/>
      <c r="R146" s="215">
        <f>R147+R162+R195+R261+R323+R330+R427+R525</f>
        <v>0</v>
      </c>
      <c r="S146" s="214"/>
      <c r="T146" s="216">
        <f>T147+T162+T195+T261+T323+T330+T427+T525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217" t="s">
        <v>83</v>
      </c>
      <c r="AT146" s="218" t="s">
        <v>75</v>
      </c>
      <c r="AU146" s="218" t="s">
        <v>76</v>
      </c>
      <c r="AY146" s="217" t="s">
        <v>173</v>
      </c>
      <c r="BK146" s="219">
        <f>BK147+BK162+BK195+BK261+BK323+BK330+BK427+BK525</f>
        <v>0</v>
      </c>
    </row>
    <row r="147" s="11" customFormat="1" ht="22.8" customHeight="1">
      <c r="A147" s="11"/>
      <c r="B147" s="206"/>
      <c r="C147" s="207"/>
      <c r="D147" s="208" t="s">
        <v>75</v>
      </c>
      <c r="E147" s="273" t="s">
        <v>83</v>
      </c>
      <c r="F147" s="273" t="s">
        <v>301</v>
      </c>
      <c r="G147" s="207"/>
      <c r="H147" s="207"/>
      <c r="I147" s="210"/>
      <c r="J147" s="274">
        <f>BK147</f>
        <v>0</v>
      </c>
      <c r="K147" s="207"/>
      <c r="L147" s="212"/>
      <c r="M147" s="213"/>
      <c r="N147" s="214"/>
      <c r="O147" s="214"/>
      <c r="P147" s="215">
        <f>SUM(P148:P161)</f>
        <v>0</v>
      </c>
      <c r="Q147" s="214"/>
      <c r="R147" s="215">
        <f>SUM(R148:R161)</f>
        <v>0</v>
      </c>
      <c r="S147" s="214"/>
      <c r="T147" s="216">
        <f>SUM(T148:T161)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17" t="s">
        <v>83</v>
      </c>
      <c r="AT147" s="218" t="s">
        <v>75</v>
      </c>
      <c r="AU147" s="218" t="s">
        <v>83</v>
      </c>
      <c r="AY147" s="217" t="s">
        <v>173</v>
      </c>
      <c r="BK147" s="219">
        <f>SUM(BK148:BK161)</f>
        <v>0</v>
      </c>
    </row>
    <row r="148" s="2" customFormat="1" ht="76.35" customHeight="1">
      <c r="A148" s="39"/>
      <c r="B148" s="40"/>
      <c r="C148" s="220" t="s">
        <v>83</v>
      </c>
      <c r="D148" s="220" t="s">
        <v>174</v>
      </c>
      <c r="E148" s="221" t="s">
        <v>302</v>
      </c>
      <c r="F148" s="222" t="s">
        <v>303</v>
      </c>
      <c r="G148" s="223" t="s">
        <v>304</v>
      </c>
      <c r="H148" s="224">
        <v>25.899999999999999</v>
      </c>
      <c r="I148" s="225"/>
      <c r="J148" s="226">
        <f>ROUND(I148*H148,2)</f>
        <v>0</v>
      </c>
      <c r="K148" s="222" t="s">
        <v>283</v>
      </c>
      <c r="L148" s="45"/>
      <c r="M148" s="227" t="s">
        <v>1</v>
      </c>
      <c r="N148" s="228" t="s">
        <v>41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178</v>
      </c>
      <c r="AT148" s="231" t="s">
        <v>174</v>
      </c>
      <c r="AU148" s="231" t="s">
        <v>85</v>
      </c>
      <c r="AY148" s="18" t="s">
        <v>173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83</v>
      </c>
      <c r="BK148" s="232">
        <f>ROUND(I148*H148,2)</f>
        <v>0</v>
      </c>
      <c r="BL148" s="18" t="s">
        <v>178</v>
      </c>
      <c r="BM148" s="231" t="s">
        <v>85</v>
      </c>
    </row>
    <row r="149" s="2" customFormat="1" ht="55.5" customHeight="1">
      <c r="A149" s="39"/>
      <c r="B149" s="40"/>
      <c r="C149" s="220" t="s">
        <v>85</v>
      </c>
      <c r="D149" s="220" t="s">
        <v>174</v>
      </c>
      <c r="E149" s="221" t="s">
        <v>395</v>
      </c>
      <c r="F149" s="222" t="s">
        <v>396</v>
      </c>
      <c r="G149" s="223" t="s">
        <v>314</v>
      </c>
      <c r="H149" s="224">
        <v>4.2830000000000004</v>
      </c>
      <c r="I149" s="225"/>
      <c r="J149" s="226">
        <f>ROUND(I149*H149,2)</f>
        <v>0</v>
      </c>
      <c r="K149" s="222" t="s">
        <v>283</v>
      </c>
      <c r="L149" s="45"/>
      <c r="M149" s="227" t="s">
        <v>1</v>
      </c>
      <c r="N149" s="228" t="s">
        <v>41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178</v>
      </c>
      <c r="AT149" s="231" t="s">
        <v>174</v>
      </c>
      <c r="AU149" s="231" t="s">
        <v>85</v>
      </c>
      <c r="AY149" s="18" t="s">
        <v>173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83</v>
      </c>
      <c r="BK149" s="232">
        <f>ROUND(I149*H149,2)</f>
        <v>0</v>
      </c>
      <c r="BL149" s="18" t="s">
        <v>178</v>
      </c>
      <c r="BM149" s="231" t="s">
        <v>178</v>
      </c>
    </row>
    <row r="150" s="15" customFormat="1">
      <c r="A150" s="15"/>
      <c r="B150" s="285"/>
      <c r="C150" s="286"/>
      <c r="D150" s="233" t="s">
        <v>182</v>
      </c>
      <c r="E150" s="287" t="s">
        <v>1</v>
      </c>
      <c r="F150" s="288" t="s">
        <v>397</v>
      </c>
      <c r="G150" s="286"/>
      <c r="H150" s="287" t="s">
        <v>1</v>
      </c>
      <c r="I150" s="289"/>
      <c r="J150" s="286"/>
      <c r="K150" s="286"/>
      <c r="L150" s="290"/>
      <c r="M150" s="291"/>
      <c r="N150" s="292"/>
      <c r="O150" s="292"/>
      <c r="P150" s="292"/>
      <c r="Q150" s="292"/>
      <c r="R150" s="292"/>
      <c r="S150" s="292"/>
      <c r="T150" s="29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94" t="s">
        <v>182</v>
      </c>
      <c r="AU150" s="294" t="s">
        <v>85</v>
      </c>
      <c r="AV150" s="15" t="s">
        <v>83</v>
      </c>
      <c r="AW150" s="15" t="s">
        <v>32</v>
      </c>
      <c r="AX150" s="15" t="s">
        <v>76</v>
      </c>
      <c r="AY150" s="294" t="s">
        <v>173</v>
      </c>
    </row>
    <row r="151" s="12" customFormat="1">
      <c r="A151" s="12"/>
      <c r="B151" s="238"/>
      <c r="C151" s="239"/>
      <c r="D151" s="233" t="s">
        <v>182</v>
      </c>
      <c r="E151" s="240" t="s">
        <v>1</v>
      </c>
      <c r="F151" s="241" t="s">
        <v>398</v>
      </c>
      <c r="G151" s="239"/>
      <c r="H151" s="242">
        <v>2.3210000000000002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48" t="s">
        <v>182</v>
      </c>
      <c r="AU151" s="248" t="s">
        <v>85</v>
      </c>
      <c r="AV151" s="12" t="s">
        <v>85</v>
      </c>
      <c r="AW151" s="12" t="s">
        <v>32</v>
      </c>
      <c r="AX151" s="12" t="s">
        <v>76</v>
      </c>
      <c r="AY151" s="248" t="s">
        <v>173</v>
      </c>
    </row>
    <row r="152" s="15" customFormat="1">
      <c r="A152" s="15"/>
      <c r="B152" s="285"/>
      <c r="C152" s="286"/>
      <c r="D152" s="233" t="s">
        <v>182</v>
      </c>
      <c r="E152" s="287" t="s">
        <v>1</v>
      </c>
      <c r="F152" s="288" t="s">
        <v>399</v>
      </c>
      <c r="G152" s="286"/>
      <c r="H152" s="287" t="s">
        <v>1</v>
      </c>
      <c r="I152" s="289"/>
      <c r="J152" s="286"/>
      <c r="K152" s="286"/>
      <c r="L152" s="290"/>
      <c r="M152" s="291"/>
      <c r="N152" s="292"/>
      <c r="O152" s="292"/>
      <c r="P152" s="292"/>
      <c r="Q152" s="292"/>
      <c r="R152" s="292"/>
      <c r="S152" s="292"/>
      <c r="T152" s="29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94" t="s">
        <v>182</v>
      </c>
      <c r="AU152" s="294" t="s">
        <v>85</v>
      </c>
      <c r="AV152" s="15" t="s">
        <v>83</v>
      </c>
      <c r="AW152" s="15" t="s">
        <v>32</v>
      </c>
      <c r="AX152" s="15" t="s">
        <v>76</v>
      </c>
      <c r="AY152" s="294" t="s">
        <v>173</v>
      </c>
    </row>
    <row r="153" s="12" customFormat="1">
      <c r="A153" s="12"/>
      <c r="B153" s="238"/>
      <c r="C153" s="239"/>
      <c r="D153" s="233" t="s">
        <v>182</v>
      </c>
      <c r="E153" s="240" t="s">
        <v>1</v>
      </c>
      <c r="F153" s="241" t="s">
        <v>400</v>
      </c>
      <c r="G153" s="239"/>
      <c r="H153" s="242">
        <v>1.962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48" t="s">
        <v>182</v>
      </c>
      <c r="AU153" s="248" t="s">
        <v>85</v>
      </c>
      <c r="AV153" s="12" t="s">
        <v>85</v>
      </c>
      <c r="AW153" s="12" t="s">
        <v>32</v>
      </c>
      <c r="AX153" s="12" t="s">
        <v>76</v>
      </c>
      <c r="AY153" s="248" t="s">
        <v>173</v>
      </c>
    </row>
    <row r="154" s="13" customFormat="1">
      <c r="A154" s="13"/>
      <c r="B154" s="249"/>
      <c r="C154" s="250"/>
      <c r="D154" s="233" t="s">
        <v>182</v>
      </c>
      <c r="E154" s="251" t="s">
        <v>1</v>
      </c>
      <c r="F154" s="252" t="s">
        <v>184</v>
      </c>
      <c r="G154" s="250"/>
      <c r="H154" s="253">
        <v>4.2830000000000004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9" t="s">
        <v>182</v>
      </c>
      <c r="AU154" s="259" t="s">
        <v>85</v>
      </c>
      <c r="AV154" s="13" t="s">
        <v>178</v>
      </c>
      <c r="AW154" s="13" t="s">
        <v>32</v>
      </c>
      <c r="AX154" s="13" t="s">
        <v>83</v>
      </c>
      <c r="AY154" s="259" t="s">
        <v>173</v>
      </c>
    </row>
    <row r="155" s="2" customFormat="1" ht="66.75" customHeight="1">
      <c r="A155" s="39"/>
      <c r="B155" s="40"/>
      <c r="C155" s="220" t="s">
        <v>189</v>
      </c>
      <c r="D155" s="220" t="s">
        <v>174</v>
      </c>
      <c r="E155" s="221" t="s">
        <v>401</v>
      </c>
      <c r="F155" s="222" t="s">
        <v>402</v>
      </c>
      <c r="G155" s="223" t="s">
        <v>314</v>
      </c>
      <c r="H155" s="224">
        <v>3.6459999999999999</v>
      </c>
      <c r="I155" s="225"/>
      <c r="J155" s="226">
        <f>ROUND(I155*H155,2)</f>
        <v>0</v>
      </c>
      <c r="K155" s="222" t="s">
        <v>283</v>
      </c>
      <c r="L155" s="45"/>
      <c r="M155" s="227" t="s">
        <v>1</v>
      </c>
      <c r="N155" s="228" t="s">
        <v>41</v>
      </c>
      <c r="O155" s="92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178</v>
      </c>
      <c r="AT155" s="231" t="s">
        <v>174</v>
      </c>
      <c r="AU155" s="231" t="s">
        <v>85</v>
      </c>
      <c r="AY155" s="18" t="s">
        <v>173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83</v>
      </c>
      <c r="BK155" s="232">
        <f>ROUND(I155*H155,2)</f>
        <v>0</v>
      </c>
      <c r="BL155" s="18" t="s">
        <v>178</v>
      </c>
      <c r="BM155" s="231" t="s">
        <v>203</v>
      </c>
    </row>
    <row r="156" s="12" customFormat="1">
      <c r="A156" s="12"/>
      <c r="B156" s="238"/>
      <c r="C156" s="239"/>
      <c r="D156" s="233" t="s">
        <v>182</v>
      </c>
      <c r="E156" s="240" t="s">
        <v>1</v>
      </c>
      <c r="F156" s="241" t="s">
        <v>403</v>
      </c>
      <c r="G156" s="239"/>
      <c r="H156" s="242">
        <v>3.6459999999999999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48" t="s">
        <v>182</v>
      </c>
      <c r="AU156" s="248" t="s">
        <v>85</v>
      </c>
      <c r="AV156" s="12" t="s">
        <v>85</v>
      </c>
      <c r="AW156" s="12" t="s">
        <v>32</v>
      </c>
      <c r="AX156" s="12" t="s">
        <v>76</v>
      </c>
      <c r="AY156" s="248" t="s">
        <v>173</v>
      </c>
    </row>
    <row r="157" s="13" customFormat="1">
      <c r="A157" s="13"/>
      <c r="B157" s="249"/>
      <c r="C157" s="250"/>
      <c r="D157" s="233" t="s">
        <v>182</v>
      </c>
      <c r="E157" s="251" t="s">
        <v>1</v>
      </c>
      <c r="F157" s="252" t="s">
        <v>184</v>
      </c>
      <c r="G157" s="250"/>
      <c r="H157" s="253">
        <v>3.6459999999999999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9" t="s">
        <v>182</v>
      </c>
      <c r="AU157" s="259" t="s">
        <v>85</v>
      </c>
      <c r="AV157" s="13" t="s">
        <v>178</v>
      </c>
      <c r="AW157" s="13" t="s">
        <v>32</v>
      </c>
      <c r="AX157" s="13" t="s">
        <v>83</v>
      </c>
      <c r="AY157" s="259" t="s">
        <v>173</v>
      </c>
    </row>
    <row r="158" s="2" customFormat="1" ht="44.25" customHeight="1">
      <c r="A158" s="39"/>
      <c r="B158" s="40"/>
      <c r="C158" s="220" t="s">
        <v>178</v>
      </c>
      <c r="D158" s="220" t="s">
        <v>174</v>
      </c>
      <c r="E158" s="221" t="s">
        <v>404</v>
      </c>
      <c r="F158" s="222" t="s">
        <v>405</v>
      </c>
      <c r="G158" s="223" t="s">
        <v>314</v>
      </c>
      <c r="H158" s="224">
        <v>38.503999999999998</v>
      </c>
      <c r="I158" s="225"/>
      <c r="J158" s="226">
        <f>ROUND(I158*H158,2)</f>
        <v>0</v>
      </c>
      <c r="K158" s="222" t="s">
        <v>283</v>
      </c>
      <c r="L158" s="45"/>
      <c r="M158" s="227" t="s">
        <v>1</v>
      </c>
      <c r="N158" s="228" t="s">
        <v>41</v>
      </c>
      <c r="O158" s="92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178</v>
      </c>
      <c r="AT158" s="231" t="s">
        <v>174</v>
      </c>
      <c r="AU158" s="231" t="s">
        <v>85</v>
      </c>
      <c r="AY158" s="18" t="s">
        <v>173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83</v>
      </c>
      <c r="BK158" s="232">
        <f>ROUND(I158*H158,2)</f>
        <v>0</v>
      </c>
      <c r="BL158" s="18" t="s">
        <v>178</v>
      </c>
      <c r="BM158" s="231" t="s">
        <v>213</v>
      </c>
    </row>
    <row r="159" s="12" customFormat="1">
      <c r="A159" s="12"/>
      <c r="B159" s="238"/>
      <c r="C159" s="239"/>
      <c r="D159" s="233" t="s">
        <v>182</v>
      </c>
      <c r="E159" s="240" t="s">
        <v>1</v>
      </c>
      <c r="F159" s="241" t="s">
        <v>406</v>
      </c>
      <c r="G159" s="239"/>
      <c r="H159" s="242">
        <v>38.503999999999998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48" t="s">
        <v>182</v>
      </c>
      <c r="AU159" s="248" t="s">
        <v>85</v>
      </c>
      <c r="AV159" s="12" t="s">
        <v>85</v>
      </c>
      <c r="AW159" s="12" t="s">
        <v>32</v>
      </c>
      <c r="AX159" s="12" t="s">
        <v>76</v>
      </c>
      <c r="AY159" s="248" t="s">
        <v>173</v>
      </c>
    </row>
    <row r="160" s="13" customFormat="1">
      <c r="A160" s="13"/>
      <c r="B160" s="249"/>
      <c r="C160" s="250"/>
      <c r="D160" s="233" t="s">
        <v>182</v>
      </c>
      <c r="E160" s="251" t="s">
        <v>1</v>
      </c>
      <c r="F160" s="252" t="s">
        <v>184</v>
      </c>
      <c r="G160" s="250"/>
      <c r="H160" s="253">
        <v>38.503999999999998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9" t="s">
        <v>182</v>
      </c>
      <c r="AU160" s="259" t="s">
        <v>85</v>
      </c>
      <c r="AV160" s="13" t="s">
        <v>178</v>
      </c>
      <c r="AW160" s="13" t="s">
        <v>32</v>
      </c>
      <c r="AX160" s="13" t="s">
        <v>83</v>
      </c>
      <c r="AY160" s="259" t="s">
        <v>173</v>
      </c>
    </row>
    <row r="161" s="2" customFormat="1" ht="44.25" customHeight="1">
      <c r="A161" s="39"/>
      <c r="B161" s="40"/>
      <c r="C161" s="220" t="s">
        <v>198</v>
      </c>
      <c r="D161" s="220" t="s">
        <v>174</v>
      </c>
      <c r="E161" s="221" t="s">
        <v>407</v>
      </c>
      <c r="F161" s="222" t="s">
        <v>408</v>
      </c>
      <c r="G161" s="223" t="s">
        <v>314</v>
      </c>
      <c r="H161" s="224">
        <v>38.143999999999998</v>
      </c>
      <c r="I161" s="225"/>
      <c r="J161" s="226">
        <f>ROUND(I161*H161,2)</f>
        <v>0</v>
      </c>
      <c r="K161" s="222" t="s">
        <v>283</v>
      </c>
      <c r="L161" s="45"/>
      <c r="M161" s="227" t="s">
        <v>1</v>
      </c>
      <c r="N161" s="228" t="s">
        <v>41</v>
      </c>
      <c r="O161" s="92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1" t="s">
        <v>178</v>
      </c>
      <c r="AT161" s="231" t="s">
        <v>174</v>
      </c>
      <c r="AU161" s="231" t="s">
        <v>85</v>
      </c>
      <c r="AY161" s="18" t="s">
        <v>173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83</v>
      </c>
      <c r="BK161" s="232">
        <f>ROUND(I161*H161,2)</f>
        <v>0</v>
      </c>
      <c r="BL161" s="18" t="s">
        <v>178</v>
      </c>
      <c r="BM161" s="231" t="s">
        <v>224</v>
      </c>
    </row>
    <row r="162" s="11" customFormat="1" ht="22.8" customHeight="1">
      <c r="A162" s="11"/>
      <c r="B162" s="206"/>
      <c r="C162" s="207"/>
      <c r="D162" s="208" t="s">
        <v>75</v>
      </c>
      <c r="E162" s="273" t="s">
        <v>85</v>
      </c>
      <c r="F162" s="273" t="s">
        <v>409</v>
      </c>
      <c r="G162" s="207"/>
      <c r="H162" s="207"/>
      <c r="I162" s="210"/>
      <c r="J162" s="274">
        <f>BK162</f>
        <v>0</v>
      </c>
      <c r="K162" s="207"/>
      <c r="L162" s="212"/>
      <c r="M162" s="213"/>
      <c r="N162" s="214"/>
      <c r="O162" s="214"/>
      <c r="P162" s="215">
        <f>SUM(P163:P194)</f>
        <v>0</v>
      </c>
      <c r="Q162" s="214"/>
      <c r="R162" s="215">
        <f>SUM(R163:R194)</f>
        <v>0</v>
      </c>
      <c r="S162" s="214"/>
      <c r="T162" s="216">
        <f>SUM(T163:T194)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217" t="s">
        <v>83</v>
      </c>
      <c r="AT162" s="218" t="s">
        <v>75</v>
      </c>
      <c r="AU162" s="218" t="s">
        <v>83</v>
      </c>
      <c r="AY162" s="217" t="s">
        <v>173</v>
      </c>
      <c r="BK162" s="219">
        <f>SUM(BK163:BK194)</f>
        <v>0</v>
      </c>
    </row>
    <row r="163" s="2" customFormat="1" ht="44.25" customHeight="1">
      <c r="A163" s="39"/>
      <c r="B163" s="40"/>
      <c r="C163" s="220" t="s">
        <v>203</v>
      </c>
      <c r="D163" s="220" t="s">
        <v>174</v>
      </c>
      <c r="E163" s="221" t="s">
        <v>410</v>
      </c>
      <c r="F163" s="222" t="s">
        <v>411</v>
      </c>
      <c r="G163" s="223" t="s">
        <v>304</v>
      </c>
      <c r="H163" s="224">
        <v>56.210999999999999</v>
      </c>
      <c r="I163" s="225"/>
      <c r="J163" s="226">
        <f>ROUND(I163*H163,2)</f>
        <v>0</v>
      </c>
      <c r="K163" s="222" t="s">
        <v>283</v>
      </c>
      <c r="L163" s="45"/>
      <c r="M163" s="227" t="s">
        <v>1</v>
      </c>
      <c r="N163" s="228" t="s">
        <v>41</v>
      </c>
      <c r="O163" s="92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178</v>
      </c>
      <c r="AT163" s="231" t="s">
        <v>174</v>
      </c>
      <c r="AU163" s="231" t="s">
        <v>85</v>
      </c>
      <c r="AY163" s="18" t="s">
        <v>173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83</v>
      </c>
      <c r="BK163" s="232">
        <f>ROUND(I163*H163,2)</f>
        <v>0</v>
      </c>
      <c r="BL163" s="18" t="s">
        <v>178</v>
      </c>
      <c r="BM163" s="231" t="s">
        <v>233</v>
      </c>
    </row>
    <row r="164" s="12" customFormat="1">
      <c r="A164" s="12"/>
      <c r="B164" s="238"/>
      <c r="C164" s="239"/>
      <c r="D164" s="233" t="s">
        <v>182</v>
      </c>
      <c r="E164" s="240" t="s">
        <v>1</v>
      </c>
      <c r="F164" s="241" t="s">
        <v>412</v>
      </c>
      <c r="G164" s="239"/>
      <c r="H164" s="242">
        <v>56.210999999999999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48" t="s">
        <v>182</v>
      </c>
      <c r="AU164" s="248" t="s">
        <v>85</v>
      </c>
      <c r="AV164" s="12" t="s">
        <v>85</v>
      </c>
      <c r="AW164" s="12" t="s">
        <v>32</v>
      </c>
      <c r="AX164" s="12" t="s">
        <v>76</v>
      </c>
      <c r="AY164" s="248" t="s">
        <v>173</v>
      </c>
    </row>
    <row r="165" s="13" customFormat="1">
      <c r="A165" s="13"/>
      <c r="B165" s="249"/>
      <c r="C165" s="250"/>
      <c r="D165" s="233" t="s">
        <v>182</v>
      </c>
      <c r="E165" s="251" t="s">
        <v>1</v>
      </c>
      <c r="F165" s="252" t="s">
        <v>184</v>
      </c>
      <c r="G165" s="250"/>
      <c r="H165" s="253">
        <v>56.210999999999999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9" t="s">
        <v>182</v>
      </c>
      <c r="AU165" s="259" t="s">
        <v>85</v>
      </c>
      <c r="AV165" s="13" t="s">
        <v>178</v>
      </c>
      <c r="AW165" s="13" t="s">
        <v>32</v>
      </c>
      <c r="AX165" s="13" t="s">
        <v>83</v>
      </c>
      <c r="AY165" s="259" t="s">
        <v>173</v>
      </c>
    </row>
    <row r="166" s="2" customFormat="1" ht="24.15" customHeight="1">
      <c r="A166" s="39"/>
      <c r="B166" s="40"/>
      <c r="C166" s="275" t="s">
        <v>208</v>
      </c>
      <c r="D166" s="275" t="s">
        <v>335</v>
      </c>
      <c r="E166" s="276" t="s">
        <v>413</v>
      </c>
      <c r="F166" s="277" t="s">
        <v>414</v>
      </c>
      <c r="G166" s="278" t="s">
        <v>304</v>
      </c>
      <c r="H166" s="279">
        <v>66.581999999999994</v>
      </c>
      <c r="I166" s="280"/>
      <c r="J166" s="281">
        <f>ROUND(I166*H166,2)</f>
        <v>0</v>
      </c>
      <c r="K166" s="277" t="s">
        <v>283</v>
      </c>
      <c r="L166" s="282"/>
      <c r="M166" s="283" t="s">
        <v>1</v>
      </c>
      <c r="N166" s="284" t="s">
        <v>41</v>
      </c>
      <c r="O166" s="92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213</v>
      </c>
      <c r="AT166" s="231" t="s">
        <v>335</v>
      </c>
      <c r="AU166" s="231" t="s">
        <v>85</v>
      </c>
      <c r="AY166" s="18" t="s">
        <v>173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83</v>
      </c>
      <c r="BK166" s="232">
        <f>ROUND(I166*H166,2)</f>
        <v>0</v>
      </c>
      <c r="BL166" s="18" t="s">
        <v>178</v>
      </c>
      <c r="BM166" s="231" t="s">
        <v>242</v>
      </c>
    </row>
    <row r="167" s="12" customFormat="1">
      <c r="A167" s="12"/>
      <c r="B167" s="238"/>
      <c r="C167" s="239"/>
      <c r="D167" s="233" t="s">
        <v>182</v>
      </c>
      <c r="E167" s="240" t="s">
        <v>1</v>
      </c>
      <c r="F167" s="241" t="s">
        <v>415</v>
      </c>
      <c r="G167" s="239"/>
      <c r="H167" s="242">
        <v>66.581999999999994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48" t="s">
        <v>182</v>
      </c>
      <c r="AU167" s="248" t="s">
        <v>85</v>
      </c>
      <c r="AV167" s="12" t="s">
        <v>85</v>
      </c>
      <c r="AW167" s="12" t="s">
        <v>32</v>
      </c>
      <c r="AX167" s="12" t="s">
        <v>76</v>
      </c>
      <c r="AY167" s="248" t="s">
        <v>173</v>
      </c>
    </row>
    <row r="168" s="13" customFormat="1">
      <c r="A168" s="13"/>
      <c r="B168" s="249"/>
      <c r="C168" s="250"/>
      <c r="D168" s="233" t="s">
        <v>182</v>
      </c>
      <c r="E168" s="251" t="s">
        <v>1</v>
      </c>
      <c r="F168" s="252" t="s">
        <v>184</v>
      </c>
      <c r="G168" s="250"/>
      <c r="H168" s="253">
        <v>66.581999999999994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9" t="s">
        <v>182</v>
      </c>
      <c r="AU168" s="259" t="s">
        <v>85</v>
      </c>
      <c r="AV168" s="13" t="s">
        <v>178</v>
      </c>
      <c r="AW168" s="13" t="s">
        <v>32</v>
      </c>
      <c r="AX168" s="13" t="s">
        <v>83</v>
      </c>
      <c r="AY168" s="259" t="s">
        <v>173</v>
      </c>
    </row>
    <row r="169" s="2" customFormat="1" ht="24.15" customHeight="1">
      <c r="A169" s="39"/>
      <c r="B169" s="40"/>
      <c r="C169" s="220" t="s">
        <v>213</v>
      </c>
      <c r="D169" s="220" t="s">
        <v>174</v>
      </c>
      <c r="E169" s="221" t="s">
        <v>416</v>
      </c>
      <c r="F169" s="222" t="s">
        <v>417</v>
      </c>
      <c r="G169" s="223" t="s">
        <v>314</v>
      </c>
      <c r="H169" s="224">
        <v>3.2679999999999998</v>
      </c>
      <c r="I169" s="225"/>
      <c r="J169" s="226">
        <f>ROUND(I169*H169,2)</f>
        <v>0</v>
      </c>
      <c r="K169" s="222" t="s">
        <v>283</v>
      </c>
      <c r="L169" s="45"/>
      <c r="M169" s="227" t="s">
        <v>1</v>
      </c>
      <c r="N169" s="228" t="s">
        <v>41</v>
      </c>
      <c r="O169" s="92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1" t="s">
        <v>178</v>
      </c>
      <c r="AT169" s="231" t="s">
        <v>174</v>
      </c>
      <c r="AU169" s="231" t="s">
        <v>85</v>
      </c>
      <c r="AY169" s="18" t="s">
        <v>173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83</v>
      </c>
      <c r="BK169" s="232">
        <f>ROUND(I169*H169,2)</f>
        <v>0</v>
      </c>
      <c r="BL169" s="18" t="s">
        <v>178</v>
      </c>
      <c r="BM169" s="231" t="s">
        <v>251</v>
      </c>
    </row>
    <row r="170" s="12" customFormat="1">
      <c r="A170" s="12"/>
      <c r="B170" s="238"/>
      <c r="C170" s="239"/>
      <c r="D170" s="233" t="s">
        <v>182</v>
      </c>
      <c r="E170" s="240" t="s">
        <v>1</v>
      </c>
      <c r="F170" s="241" t="s">
        <v>418</v>
      </c>
      <c r="G170" s="239"/>
      <c r="H170" s="242">
        <v>3.2679999999999998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48" t="s">
        <v>182</v>
      </c>
      <c r="AU170" s="248" t="s">
        <v>85</v>
      </c>
      <c r="AV170" s="12" t="s">
        <v>85</v>
      </c>
      <c r="AW170" s="12" t="s">
        <v>32</v>
      </c>
      <c r="AX170" s="12" t="s">
        <v>76</v>
      </c>
      <c r="AY170" s="248" t="s">
        <v>173</v>
      </c>
    </row>
    <row r="171" s="13" customFormat="1">
      <c r="A171" s="13"/>
      <c r="B171" s="249"/>
      <c r="C171" s="250"/>
      <c r="D171" s="233" t="s">
        <v>182</v>
      </c>
      <c r="E171" s="251" t="s">
        <v>1</v>
      </c>
      <c r="F171" s="252" t="s">
        <v>184</v>
      </c>
      <c r="G171" s="250"/>
      <c r="H171" s="253">
        <v>3.2679999999999998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9" t="s">
        <v>182</v>
      </c>
      <c r="AU171" s="259" t="s">
        <v>85</v>
      </c>
      <c r="AV171" s="13" t="s">
        <v>178</v>
      </c>
      <c r="AW171" s="13" t="s">
        <v>32</v>
      </c>
      <c r="AX171" s="13" t="s">
        <v>83</v>
      </c>
      <c r="AY171" s="259" t="s">
        <v>173</v>
      </c>
    </row>
    <row r="172" s="2" customFormat="1" ht="37.8" customHeight="1">
      <c r="A172" s="39"/>
      <c r="B172" s="40"/>
      <c r="C172" s="220" t="s">
        <v>218</v>
      </c>
      <c r="D172" s="220" t="s">
        <v>174</v>
      </c>
      <c r="E172" s="221" t="s">
        <v>419</v>
      </c>
      <c r="F172" s="222" t="s">
        <v>420</v>
      </c>
      <c r="G172" s="223" t="s">
        <v>314</v>
      </c>
      <c r="H172" s="224">
        <v>4.2160000000000002</v>
      </c>
      <c r="I172" s="225"/>
      <c r="J172" s="226">
        <f>ROUND(I172*H172,2)</f>
        <v>0</v>
      </c>
      <c r="K172" s="222" t="s">
        <v>283</v>
      </c>
      <c r="L172" s="45"/>
      <c r="M172" s="227" t="s">
        <v>1</v>
      </c>
      <c r="N172" s="228" t="s">
        <v>41</v>
      </c>
      <c r="O172" s="92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178</v>
      </c>
      <c r="AT172" s="231" t="s">
        <v>174</v>
      </c>
      <c r="AU172" s="231" t="s">
        <v>85</v>
      </c>
      <c r="AY172" s="18" t="s">
        <v>173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83</v>
      </c>
      <c r="BK172" s="232">
        <f>ROUND(I172*H172,2)</f>
        <v>0</v>
      </c>
      <c r="BL172" s="18" t="s">
        <v>178</v>
      </c>
      <c r="BM172" s="231" t="s">
        <v>327</v>
      </c>
    </row>
    <row r="173" s="12" customFormat="1">
      <c r="A173" s="12"/>
      <c r="B173" s="238"/>
      <c r="C173" s="239"/>
      <c r="D173" s="233" t="s">
        <v>182</v>
      </c>
      <c r="E173" s="240" t="s">
        <v>1</v>
      </c>
      <c r="F173" s="241" t="s">
        <v>421</v>
      </c>
      <c r="G173" s="239"/>
      <c r="H173" s="242">
        <v>4.2160000000000002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48" t="s">
        <v>182</v>
      </c>
      <c r="AU173" s="248" t="s">
        <v>85</v>
      </c>
      <c r="AV173" s="12" t="s">
        <v>85</v>
      </c>
      <c r="AW173" s="12" t="s">
        <v>32</v>
      </c>
      <c r="AX173" s="12" t="s">
        <v>76</v>
      </c>
      <c r="AY173" s="248" t="s">
        <v>173</v>
      </c>
    </row>
    <row r="174" s="13" customFormat="1">
      <c r="A174" s="13"/>
      <c r="B174" s="249"/>
      <c r="C174" s="250"/>
      <c r="D174" s="233" t="s">
        <v>182</v>
      </c>
      <c r="E174" s="251" t="s">
        <v>1</v>
      </c>
      <c r="F174" s="252" t="s">
        <v>184</v>
      </c>
      <c r="G174" s="250"/>
      <c r="H174" s="253">
        <v>4.2160000000000002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9" t="s">
        <v>182</v>
      </c>
      <c r="AU174" s="259" t="s">
        <v>85</v>
      </c>
      <c r="AV174" s="13" t="s">
        <v>178</v>
      </c>
      <c r="AW174" s="13" t="s">
        <v>32</v>
      </c>
      <c r="AX174" s="13" t="s">
        <v>83</v>
      </c>
      <c r="AY174" s="259" t="s">
        <v>173</v>
      </c>
    </row>
    <row r="175" s="2" customFormat="1" ht="24.15" customHeight="1">
      <c r="A175" s="39"/>
      <c r="B175" s="40"/>
      <c r="C175" s="220" t="s">
        <v>224</v>
      </c>
      <c r="D175" s="220" t="s">
        <v>174</v>
      </c>
      <c r="E175" s="221" t="s">
        <v>422</v>
      </c>
      <c r="F175" s="222" t="s">
        <v>423</v>
      </c>
      <c r="G175" s="223" t="s">
        <v>314</v>
      </c>
      <c r="H175" s="224">
        <v>1.4670000000000001</v>
      </c>
      <c r="I175" s="225"/>
      <c r="J175" s="226">
        <f>ROUND(I175*H175,2)</f>
        <v>0</v>
      </c>
      <c r="K175" s="222" t="s">
        <v>283</v>
      </c>
      <c r="L175" s="45"/>
      <c r="M175" s="227" t="s">
        <v>1</v>
      </c>
      <c r="N175" s="228" t="s">
        <v>41</v>
      </c>
      <c r="O175" s="92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178</v>
      </c>
      <c r="AT175" s="231" t="s">
        <v>174</v>
      </c>
      <c r="AU175" s="231" t="s">
        <v>85</v>
      </c>
      <c r="AY175" s="18" t="s">
        <v>173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83</v>
      </c>
      <c r="BK175" s="232">
        <f>ROUND(I175*H175,2)</f>
        <v>0</v>
      </c>
      <c r="BL175" s="18" t="s">
        <v>178</v>
      </c>
      <c r="BM175" s="231" t="s">
        <v>331</v>
      </c>
    </row>
    <row r="176" s="12" customFormat="1">
      <c r="A176" s="12"/>
      <c r="B176" s="238"/>
      <c r="C176" s="239"/>
      <c r="D176" s="233" t="s">
        <v>182</v>
      </c>
      <c r="E176" s="240" t="s">
        <v>1</v>
      </c>
      <c r="F176" s="241" t="s">
        <v>424</v>
      </c>
      <c r="G176" s="239"/>
      <c r="H176" s="242">
        <v>1.4670000000000001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48" t="s">
        <v>182</v>
      </c>
      <c r="AU176" s="248" t="s">
        <v>85</v>
      </c>
      <c r="AV176" s="12" t="s">
        <v>85</v>
      </c>
      <c r="AW176" s="12" t="s">
        <v>32</v>
      </c>
      <c r="AX176" s="12" t="s">
        <v>76</v>
      </c>
      <c r="AY176" s="248" t="s">
        <v>173</v>
      </c>
    </row>
    <row r="177" s="13" customFormat="1">
      <c r="A177" s="13"/>
      <c r="B177" s="249"/>
      <c r="C177" s="250"/>
      <c r="D177" s="233" t="s">
        <v>182</v>
      </c>
      <c r="E177" s="251" t="s">
        <v>1</v>
      </c>
      <c r="F177" s="252" t="s">
        <v>184</v>
      </c>
      <c r="G177" s="250"/>
      <c r="H177" s="253">
        <v>1.4670000000000001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9" t="s">
        <v>182</v>
      </c>
      <c r="AU177" s="259" t="s">
        <v>85</v>
      </c>
      <c r="AV177" s="13" t="s">
        <v>178</v>
      </c>
      <c r="AW177" s="13" t="s">
        <v>32</v>
      </c>
      <c r="AX177" s="13" t="s">
        <v>83</v>
      </c>
      <c r="AY177" s="259" t="s">
        <v>173</v>
      </c>
    </row>
    <row r="178" s="2" customFormat="1" ht="33" customHeight="1">
      <c r="A178" s="39"/>
      <c r="B178" s="40"/>
      <c r="C178" s="220" t="s">
        <v>228</v>
      </c>
      <c r="D178" s="220" t="s">
        <v>174</v>
      </c>
      <c r="E178" s="221" t="s">
        <v>425</v>
      </c>
      <c r="F178" s="222" t="s">
        <v>426</v>
      </c>
      <c r="G178" s="223" t="s">
        <v>314</v>
      </c>
      <c r="H178" s="224">
        <v>4.8920000000000003</v>
      </c>
      <c r="I178" s="225"/>
      <c r="J178" s="226">
        <f>ROUND(I178*H178,2)</f>
        <v>0</v>
      </c>
      <c r="K178" s="222" t="s">
        <v>283</v>
      </c>
      <c r="L178" s="45"/>
      <c r="M178" s="227" t="s">
        <v>1</v>
      </c>
      <c r="N178" s="228" t="s">
        <v>41</v>
      </c>
      <c r="O178" s="92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1" t="s">
        <v>178</v>
      </c>
      <c r="AT178" s="231" t="s">
        <v>174</v>
      </c>
      <c r="AU178" s="231" t="s">
        <v>85</v>
      </c>
      <c r="AY178" s="18" t="s">
        <v>173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8" t="s">
        <v>83</v>
      </c>
      <c r="BK178" s="232">
        <f>ROUND(I178*H178,2)</f>
        <v>0</v>
      </c>
      <c r="BL178" s="18" t="s">
        <v>178</v>
      </c>
      <c r="BM178" s="231" t="s">
        <v>334</v>
      </c>
    </row>
    <row r="179" s="12" customFormat="1">
      <c r="A179" s="12"/>
      <c r="B179" s="238"/>
      <c r="C179" s="239"/>
      <c r="D179" s="233" t="s">
        <v>182</v>
      </c>
      <c r="E179" s="240" t="s">
        <v>1</v>
      </c>
      <c r="F179" s="241" t="s">
        <v>427</v>
      </c>
      <c r="G179" s="239"/>
      <c r="H179" s="242">
        <v>4.8920000000000003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48" t="s">
        <v>182</v>
      </c>
      <c r="AU179" s="248" t="s">
        <v>85</v>
      </c>
      <c r="AV179" s="12" t="s">
        <v>85</v>
      </c>
      <c r="AW179" s="12" t="s">
        <v>32</v>
      </c>
      <c r="AX179" s="12" t="s">
        <v>76</v>
      </c>
      <c r="AY179" s="248" t="s">
        <v>173</v>
      </c>
    </row>
    <row r="180" s="13" customFormat="1">
      <c r="A180" s="13"/>
      <c r="B180" s="249"/>
      <c r="C180" s="250"/>
      <c r="D180" s="233" t="s">
        <v>182</v>
      </c>
      <c r="E180" s="251" t="s">
        <v>1</v>
      </c>
      <c r="F180" s="252" t="s">
        <v>184</v>
      </c>
      <c r="G180" s="250"/>
      <c r="H180" s="253">
        <v>4.8920000000000003</v>
      </c>
      <c r="I180" s="254"/>
      <c r="J180" s="250"/>
      <c r="K180" s="250"/>
      <c r="L180" s="255"/>
      <c r="M180" s="256"/>
      <c r="N180" s="257"/>
      <c r="O180" s="257"/>
      <c r="P180" s="257"/>
      <c r="Q180" s="257"/>
      <c r="R180" s="257"/>
      <c r="S180" s="257"/>
      <c r="T180" s="25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9" t="s">
        <v>182</v>
      </c>
      <c r="AU180" s="259" t="s">
        <v>85</v>
      </c>
      <c r="AV180" s="13" t="s">
        <v>178</v>
      </c>
      <c r="AW180" s="13" t="s">
        <v>32</v>
      </c>
      <c r="AX180" s="13" t="s">
        <v>83</v>
      </c>
      <c r="AY180" s="259" t="s">
        <v>173</v>
      </c>
    </row>
    <row r="181" s="2" customFormat="1" ht="24.15" customHeight="1">
      <c r="A181" s="39"/>
      <c r="B181" s="40"/>
      <c r="C181" s="220" t="s">
        <v>233</v>
      </c>
      <c r="D181" s="220" t="s">
        <v>174</v>
      </c>
      <c r="E181" s="221" t="s">
        <v>428</v>
      </c>
      <c r="F181" s="222" t="s">
        <v>429</v>
      </c>
      <c r="G181" s="223" t="s">
        <v>221</v>
      </c>
      <c r="H181" s="224">
        <v>0.189</v>
      </c>
      <c r="I181" s="225"/>
      <c r="J181" s="226">
        <f>ROUND(I181*H181,2)</f>
        <v>0</v>
      </c>
      <c r="K181" s="222" t="s">
        <v>283</v>
      </c>
      <c r="L181" s="45"/>
      <c r="M181" s="227" t="s">
        <v>1</v>
      </c>
      <c r="N181" s="228" t="s">
        <v>41</v>
      </c>
      <c r="O181" s="92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1" t="s">
        <v>178</v>
      </c>
      <c r="AT181" s="231" t="s">
        <v>174</v>
      </c>
      <c r="AU181" s="231" t="s">
        <v>85</v>
      </c>
      <c r="AY181" s="18" t="s">
        <v>173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8" t="s">
        <v>83</v>
      </c>
      <c r="BK181" s="232">
        <f>ROUND(I181*H181,2)</f>
        <v>0</v>
      </c>
      <c r="BL181" s="18" t="s">
        <v>178</v>
      </c>
      <c r="BM181" s="231" t="s">
        <v>338</v>
      </c>
    </row>
    <row r="182" s="2" customFormat="1" ht="44.25" customHeight="1">
      <c r="A182" s="39"/>
      <c r="B182" s="40"/>
      <c r="C182" s="220" t="s">
        <v>237</v>
      </c>
      <c r="D182" s="220" t="s">
        <v>174</v>
      </c>
      <c r="E182" s="221" t="s">
        <v>430</v>
      </c>
      <c r="F182" s="222" t="s">
        <v>431</v>
      </c>
      <c r="G182" s="223" t="s">
        <v>304</v>
      </c>
      <c r="H182" s="224">
        <v>4.1100000000000003</v>
      </c>
      <c r="I182" s="225"/>
      <c r="J182" s="226">
        <f>ROUND(I182*H182,2)</f>
        <v>0</v>
      </c>
      <c r="K182" s="222" t="s">
        <v>283</v>
      </c>
      <c r="L182" s="45"/>
      <c r="M182" s="227" t="s">
        <v>1</v>
      </c>
      <c r="N182" s="228" t="s">
        <v>41</v>
      </c>
      <c r="O182" s="92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1" t="s">
        <v>178</v>
      </c>
      <c r="AT182" s="231" t="s">
        <v>174</v>
      </c>
      <c r="AU182" s="231" t="s">
        <v>85</v>
      </c>
      <c r="AY182" s="18" t="s">
        <v>173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83</v>
      </c>
      <c r="BK182" s="232">
        <f>ROUND(I182*H182,2)</f>
        <v>0</v>
      </c>
      <c r="BL182" s="18" t="s">
        <v>178</v>
      </c>
      <c r="BM182" s="231" t="s">
        <v>341</v>
      </c>
    </row>
    <row r="183" s="12" customFormat="1">
      <c r="A183" s="12"/>
      <c r="B183" s="238"/>
      <c r="C183" s="239"/>
      <c r="D183" s="233" t="s">
        <v>182</v>
      </c>
      <c r="E183" s="240" t="s">
        <v>1</v>
      </c>
      <c r="F183" s="241" t="s">
        <v>432</v>
      </c>
      <c r="G183" s="239"/>
      <c r="H183" s="242">
        <v>4.1100000000000003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48" t="s">
        <v>182</v>
      </c>
      <c r="AU183" s="248" t="s">
        <v>85</v>
      </c>
      <c r="AV183" s="12" t="s">
        <v>85</v>
      </c>
      <c r="AW183" s="12" t="s">
        <v>32</v>
      </c>
      <c r="AX183" s="12" t="s">
        <v>76</v>
      </c>
      <c r="AY183" s="248" t="s">
        <v>173</v>
      </c>
    </row>
    <row r="184" s="13" customFormat="1">
      <c r="A184" s="13"/>
      <c r="B184" s="249"/>
      <c r="C184" s="250"/>
      <c r="D184" s="233" t="s">
        <v>182</v>
      </c>
      <c r="E184" s="251" t="s">
        <v>1</v>
      </c>
      <c r="F184" s="252" t="s">
        <v>184</v>
      </c>
      <c r="G184" s="250"/>
      <c r="H184" s="253">
        <v>4.1100000000000003</v>
      </c>
      <c r="I184" s="254"/>
      <c r="J184" s="250"/>
      <c r="K184" s="250"/>
      <c r="L184" s="255"/>
      <c r="M184" s="256"/>
      <c r="N184" s="257"/>
      <c r="O184" s="257"/>
      <c r="P184" s="257"/>
      <c r="Q184" s="257"/>
      <c r="R184" s="257"/>
      <c r="S184" s="257"/>
      <c r="T184" s="25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9" t="s">
        <v>182</v>
      </c>
      <c r="AU184" s="259" t="s">
        <v>85</v>
      </c>
      <c r="AV184" s="13" t="s">
        <v>178</v>
      </c>
      <c r="AW184" s="13" t="s">
        <v>32</v>
      </c>
      <c r="AX184" s="13" t="s">
        <v>83</v>
      </c>
      <c r="AY184" s="259" t="s">
        <v>173</v>
      </c>
    </row>
    <row r="185" s="2" customFormat="1" ht="33" customHeight="1">
      <c r="A185" s="39"/>
      <c r="B185" s="40"/>
      <c r="C185" s="220" t="s">
        <v>242</v>
      </c>
      <c r="D185" s="220" t="s">
        <v>174</v>
      </c>
      <c r="E185" s="221" t="s">
        <v>433</v>
      </c>
      <c r="F185" s="222" t="s">
        <v>434</v>
      </c>
      <c r="G185" s="223" t="s">
        <v>314</v>
      </c>
      <c r="H185" s="224">
        <v>1.6060000000000001</v>
      </c>
      <c r="I185" s="225"/>
      <c r="J185" s="226">
        <f>ROUND(I185*H185,2)</f>
        <v>0</v>
      </c>
      <c r="K185" s="222" t="s">
        <v>283</v>
      </c>
      <c r="L185" s="45"/>
      <c r="M185" s="227" t="s">
        <v>1</v>
      </c>
      <c r="N185" s="228" t="s">
        <v>41</v>
      </c>
      <c r="O185" s="92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1" t="s">
        <v>178</v>
      </c>
      <c r="AT185" s="231" t="s">
        <v>174</v>
      </c>
      <c r="AU185" s="231" t="s">
        <v>85</v>
      </c>
      <c r="AY185" s="18" t="s">
        <v>173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83</v>
      </c>
      <c r="BK185" s="232">
        <f>ROUND(I185*H185,2)</f>
        <v>0</v>
      </c>
      <c r="BL185" s="18" t="s">
        <v>178</v>
      </c>
      <c r="BM185" s="231" t="s">
        <v>344</v>
      </c>
    </row>
    <row r="186" s="12" customFormat="1">
      <c r="A186" s="12"/>
      <c r="B186" s="238"/>
      <c r="C186" s="239"/>
      <c r="D186" s="233" t="s">
        <v>182</v>
      </c>
      <c r="E186" s="240" t="s">
        <v>1</v>
      </c>
      <c r="F186" s="241" t="s">
        <v>435</v>
      </c>
      <c r="G186" s="239"/>
      <c r="H186" s="242">
        <v>1.6060000000000001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48" t="s">
        <v>182</v>
      </c>
      <c r="AU186" s="248" t="s">
        <v>85</v>
      </c>
      <c r="AV186" s="12" t="s">
        <v>85</v>
      </c>
      <c r="AW186" s="12" t="s">
        <v>32</v>
      </c>
      <c r="AX186" s="12" t="s">
        <v>76</v>
      </c>
      <c r="AY186" s="248" t="s">
        <v>173</v>
      </c>
    </row>
    <row r="187" s="13" customFormat="1">
      <c r="A187" s="13"/>
      <c r="B187" s="249"/>
      <c r="C187" s="250"/>
      <c r="D187" s="233" t="s">
        <v>182</v>
      </c>
      <c r="E187" s="251" t="s">
        <v>1</v>
      </c>
      <c r="F187" s="252" t="s">
        <v>184</v>
      </c>
      <c r="G187" s="250"/>
      <c r="H187" s="253">
        <v>1.6060000000000001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9" t="s">
        <v>182</v>
      </c>
      <c r="AU187" s="259" t="s">
        <v>85</v>
      </c>
      <c r="AV187" s="13" t="s">
        <v>178</v>
      </c>
      <c r="AW187" s="13" t="s">
        <v>32</v>
      </c>
      <c r="AX187" s="13" t="s">
        <v>83</v>
      </c>
      <c r="AY187" s="259" t="s">
        <v>173</v>
      </c>
    </row>
    <row r="188" s="2" customFormat="1" ht="16.5" customHeight="1">
      <c r="A188" s="39"/>
      <c r="B188" s="40"/>
      <c r="C188" s="220" t="s">
        <v>8</v>
      </c>
      <c r="D188" s="220" t="s">
        <v>174</v>
      </c>
      <c r="E188" s="221" t="s">
        <v>436</v>
      </c>
      <c r="F188" s="222" t="s">
        <v>437</v>
      </c>
      <c r="G188" s="223" t="s">
        <v>304</v>
      </c>
      <c r="H188" s="224">
        <v>0.77800000000000002</v>
      </c>
      <c r="I188" s="225"/>
      <c r="J188" s="226">
        <f>ROUND(I188*H188,2)</f>
        <v>0</v>
      </c>
      <c r="K188" s="222" t="s">
        <v>283</v>
      </c>
      <c r="L188" s="45"/>
      <c r="M188" s="227" t="s">
        <v>1</v>
      </c>
      <c r="N188" s="228" t="s">
        <v>41</v>
      </c>
      <c r="O188" s="92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1" t="s">
        <v>178</v>
      </c>
      <c r="AT188" s="231" t="s">
        <v>174</v>
      </c>
      <c r="AU188" s="231" t="s">
        <v>85</v>
      </c>
      <c r="AY188" s="18" t="s">
        <v>173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8" t="s">
        <v>83</v>
      </c>
      <c r="BK188" s="232">
        <f>ROUND(I188*H188,2)</f>
        <v>0</v>
      </c>
      <c r="BL188" s="18" t="s">
        <v>178</v>
      </c>
      <c r="BM188" s="231" t="s">
        <v>354</v>
      </c>
    </row>
    <row r="189" s="12" customFormat="1">
      <c r="A189" s="12"/>
      <c r="B189" s="238"/>
      <c r="C189" s="239"/>
      <c r="D189" s="233" t="s">
        <v>182</v>
      </c>
      <c r="E189" s="240" t="s">
        <v>1</v>
      </c>
      <c r="F189" s="241" t="s">
        <v>438</v>
      </c>
      <c r="G189" s="239"/>
      <c r="H189" s="242">
        <v>0.77800000000000002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48" t="s">
        <v>182</v>
      </c>
      <c r="AU189" s="248" t="s">
        <v>85</v>
      </c>
      <c r="AV189" s="12" t="s">
        <v>85</v>
      </c>
      <c r="AW189" s="12" t="s">
        <v>32</v>
      </c>
      <c r="AX189" s="12" t="s">
        <v>76</v>
      </c>
      <c r="AY189" s="248" t="s">
        <v>173</v>
      </c>
    </row>
    <row r="190" s="13" customFormat="1">
      <c r="A190" s="13"/>
      <c r="B190" s="249"/>
      <c r="C190" s="250"/>
      <c r="D190" s="233" t="s">
        <v>182</v>
      </c>
      <c r="E190" s="251" t="s">
        <v>1</v>
      </c>
      <c r="F190" s="252" t="s">
        <v>184</v>
      </c>
      <c r="G190" s="250"/>
      <c r="H190" s="253">
        <v>0.77800000000000002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9" t="s">
        <v>182</v>
      </c>
      <c r="AU190" s="259" t="s">
        <v>85</v>
      </c>
      <c r="AV190" s="13" t="s">
        <v>178</v>
      </c>
      <c r="AW190" s="13" t="s">
        <v>32</v>
      </c>
      <c r="AX190" s="13" t="s">
        <v>83</v>
      </c>
      <c r="AY190" s="259" t="s">
        <v>173</v>
      </c>
    </row>
    <row r="191" s="2" customFormat="1" ht="16.5" customHeight="1">
      <c r="A191" s="39"/>
      <c r="B191" s="40"/>
      <c r="C191" s="220" t="s">
        <v>251</v>
      </c>
      <c r="D191" s="220" t="s">
        <v>174</v>
      </c>
      <c r="E191" s="221" t="s">
        <v>439</v>
      </c>
      <c r="F191" s="222" t="s">
        <v>440</v>
      </c>
      <c r="G191" s="223" t="s">
        <v>304</v>
      </c>
      <c r="H191" s="224">
        <v>0.77800000000000002</v>
      </c>
      <c r="I191" s="225"/>
      <c r="J191" s="226">
        <f>ROUND(I191*H191,2)</f>
        <v>0</v>
      </c>
      <c r="K191" s="222" t="s">
        <v>283</v>
      </c>
      <c r="L191" s="45"/>
      <c r="M191" s="227" t="s">
        <v>1</v>
      </c>
      <c r="N191" s="228" t="s">
        <v>41</v>
      </c>
      <c r="O191" s="92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1" t="s">
        <v>178</v>
      </c>
      <c r="AT191" s="231" t="s">
        <v>174</v>
      </c>
      <c r="AU191" s="231" t="s">
        <v>85</v>
      </c>
      <c r="AY191" s="18" t="s">
        <v>173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8" t="s">
        <v>83</v>
      </c>
      <c r="BK191" s="232">
        <f>ROUND(I191*H191,2)</f>
        <v>0</v>
      </c>
      <c r="BL191" s="18" t="s">
        <v>178</v>
      </c>
      <c r="BM191" s="231" t="s">
        <v>358</v>
      </c>
    </row>
    <row r="192" s="12" customFormat="1">
      <c r="A192" s="12"/>
      <c r="B192" s="238"/>
      <c r="C192" s="239"/>
      <c r="D192" s="233" t="s">
        <v>182</v>
      </c>
      <c r="E192" s="240" t="s">
        <v>1</v>
      </c>
      <c r="F192" s="241" t="s">
        <v>438</v>
      </c>
      <c r="G192" s="239"/>
      <c r="H192" s="242">
        <v>0.77800000000000002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48" t="s">
        <v>182</v>
      </c>
      <c r="AU192" s="248" t="s">
        <v>85</v>
      </c>
      <c r="AV192" s="12" t="s">
        <v>85</v>
      </c>
      <c r="AW192" s="12" t="s">
        <v>32</v>
      </c>
      <c r="AX192" s="12" t="s">
        <v>76</v>
      </c>
      <c r="AY192" s="248" t="s">
        <v>173</v>
      </c>
    </row>
    <row r="193" s="13" customFormat="1">
      <c r="A193" s="13"/>
      <c r="B193" s="249"/>
      <c r="C193" s="250"/>
      <c r="D193" s="233" t="s">
        <v>182</v>
      </c>
      <c r="E193" s="251" t="s">
        <v>1</v>
      </c>
      <c r="F193" s="252" t="s">
        <v>184</v>
      </c>
      <c r="G193" s="250"/>
      <c r="H193" s="253">
        <v>0.77800000000000002</v>
      </c>
      <c r="I193" s="254"/>
      <c r="J193" s="250"/>
      <c r="K193" s="250"/>
      <c r="L193" s="255"/>
      <c r="M193" s="256"/>
      <c r="N193" s="257"/>
      <c r="O193" s="257"/>
      <c r="P193" s="257"/>
      <c r="Q193" s="257"/>
      <c r="R193" s="257"/>
      <c r="S193" s="257"/>
      <c r="T193" s="25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9" t="s">
        <v>182</v>
      </c>
      <c r="AU193" s="259" t="s">
        <v>85</v>
      </c>
      <c r="AV193" s="13" t="s">
        <v>178</v>
      </c>
      <c r="AW193" s="13" t="s">
        <v>32</v>
      </c>
      <c r="AX193" s="13" t="s">
        <v>83</v>
      </c>
      <c r="AY193" s="259" t="s">
        <v>173</v>
      </c>
    </row>
    <row r="194" s="2" customFormat="1" ht="21.75" customHeight="1">
      <c r="A194" s="39"/>
      <c r="B194" s="40"/>
      <c r="C194" s="220" t="s">
        <v>256</v>
      </c>
      <c r="D194" s="220" t="s">
        <v>174</v>
      </c>
      <c r="E194" s="221" t="s">
        <v>441</v>
      </c>
      <c r="F194" s="222" t="s">
        <v>442</v>
      </c>
      <c r="G194" s="223" t="s">
        <v>221</v>
      </c>
      <c r="H194" s="224">
        <v>0.11600000000000001</v>
      </c>
      <c r="I194" s="225"/>
      <c r="J194" s="226">
        <f>ROUND(I194*H194,2)</f>
        <v>0</v>
      </c>
      <c r="K194" s="222" t="s">
        <v>283</v>
      </c>
      <c r="L194" s="45"/>
      <c r="M194" s="227" t="s">
        <v>1</v>
      </c>
      <c r="N194" s="228" t="s">
        <v>41</v>
      </c>
      <c r="O194" s="92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1" t="s">
        <v>178</v>
      </c>
      <c r="AT194" s="231" t="s">
        <v>174</v>
      </c>
      <c r="AU194" s="231" t="s">
        <v>85</v>
      </c>
      <c r="AY194" s="18" t="s">
        <v>173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8" t="s">
        <v>83</v>
      </c>
      <c r="BK194" s="232">
        <f>ROUND(I194*H194,2)</f>
        <v>0</v>
      </c>
      <c r="BL194" s="18" t="s">
        <v>178</v>
      </c>
      <c r="BM194" s="231" t="s">
        <v>362</v>
      </c>
    </row>
    <row r="195" s="11" customFormat="1" ht="22.8" customHeight="1">
      <c r="A195" s="11"/>
      <c r="B195" s="206"/>
      <c r="C195" s="207"/>
      <c r="D195" s="208" t="s">
        <v>75</v>
      </c>
      <c r="E195" s="273" t="s">
        <v>189</v>
      </c>
      <c r="F195" s="273" t="s">
        <v>443</v>
      </c>
      <c r="G195" s="207"/>
      <c r="H195" s="207"/>
      <c r="I195" s="210"/>
      <c r="J195" s="274">
        <f>BK195</f>
        <v>0</v>
      </c>
      <c r="K195" s="207"/>
      <c r="L195" s="212"/>
      <c r="M195" s="213"/>
      <c r="N195" s="214"/>
      <c r="O195" s="214"/>
      <c r="P195" s="215">
        <f>SUM(P196:P260)</f>
        <v>0</v>
      </c>
      <c r="Q195" s="214"/>
      <c r="R195" s="215">
        <f>SUM(R196:R260)</f>
        <v>0</v>
      </c>
      <c r="S195" s="214"/>
      <c r="T195" s="216">
        <f>SUM(T196:T260)</f>
        <v>0</v>
      </c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R195" s="217" t="s">
        <v>83</v>
      </c>
      <c r="AT195" s="218" t="s">
        <v>75</v>
      </c>
      <c r="AU195" s="218" t="s">
        <v>83</v>
      </c>
      <c r="AY195" s="217" t="s">
        <v>173</v>
      </c>
      <c r="BK195" s="219">
        <f>SUM(BK196:BK260)</f>
        <v>0</v>
      </c>
    </row>
    <row r="196" s="2" customFormat="1" ht="37.8" customHeight="1">
      <c r="A196" s="39"/>
      <c r="B196" s="40"/>
      <c r="C196" s="220" t="s">
        <v>327</v>
      </c>
      <c r="D196" s="220" t="s">
        <v>174</v>
      </c>
      <c r="E196" s="221" t="s">
        <v>444</v>
      </c>
      <c r="F196" s="222" t="s">
        <v>445</v>
      </c>
      <c r="G196" s="223" t="s">
        <v>314</v>
      </c>
      <c r="H196" s="224">
        <v>3.8690000000000002</v>
      </c>
      <c r="I196" s="225"/>
      <c r="J196" s="226">
        <f>ROUND(I196*H196,2)</f>
        <v>0</v>
      </c>
      <c r="K196" s="222" t="s">
        <v>283</v>
      </c>
      <c r="L196" s="45"/>
      <c r="M196" s="227" t="s">
        <v>1</v>
      </c>
      <c r="N196" s="228" t="s">
        <v>41</v>
      </c>
      <c r="O196" s="92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1" t="s">
        <v>178</v>
      </c>
      <c r="AT196" s="231" t="s">
        <v>174</v>
      </c>
      <c r="AU196" s="231" t="s">
        <v>85</v>
      </c>
      <c r="AY196" s="18" t="s">
        <v>173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8" t="s">
        <v>83</v>
      </c>
      <c r="BK196" s="232">
        <f>ROUND(I196*H196,2)</f>
        <v>0</v>
      </c>
      <c r="BL196" s="18" t="s">
        <v>178</v>
      </c>
      <c r="BM196" s="231" t="s">
        <v>368</v>
      </c>
    </row>
    <row r="197" s="12" customFormat="1">
      <c r="A197" s="12"/>
      <c r="B197" s="238"/>
      <c r="C197" s="239"/>
      <c r="D197" s="233" t="s">
        <v>182</v>
      </c>
      <c r="E197" s="240" t="s">
        <v>1</v>
      </c>
      <c r="F197" s="241" t="s">
        <v>446</v>
      </c>
      <c r="G197" s="239"/>
      <c r="H197" s="242">
        <v>3.8690000000000002</v>
      </c>
      <c r="I197" s="243"/>
      <c r="J197" s="239"/>
      <c r="K197" s="239"/>
      <c r="L197" s="244"/>
      <c r="M197" s="245"/>
      <c r="N197" s="246"/>
      <c r="O197" s="246"/>
      <c r="P197" s="246"/>
      <c r="Q197" s="246"/>
      <c r="R197" s="246"/>
      <c r="S197" s="246"/>
      <c r="T197" s="247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48" t="s">
        <v>182</v>
      </c>
      <c r="AU197" s="248" t="s">
        <v>85</v>
      </c>
      <c r="AV197" s="12" t="s">
        <v>85</v>
      </c>
      <c r="AW197" s="12" t="s">
        <v>32</v>
      </c>
      <c r="AX197" s="12" t="s">
        <v>76</v>
      </c>
      <c r="AY197" s="248" t="s">
        <v>173</v>
      </c>
    </row>
    <row r="198" s="13" customFormat="1">
      <c r="A198" s="13"/>
      <c r="B198" s="249"/>
      <c r="C198" s="250"/>
      <c r="D198" s="233" t="s">
        <v>182</v>
      </c>
      <c r="E198" s="251" t="s">
        <v>1</v>
      </c>
      <c r="F198" s="252" t="s">
        <v>184</v>
      </c>
      <c r="G198" s="250"/>
      <c r="H198" s="253">
        <v>3.8690000000000002</v>
      </c>
      <c r="I198" s="254"/>
      <c r="J198" s="250"/>
      <c r="K198" s="250"/>
      <c r="L198" s="255"/>
      <c r="M198" s="256"/>
      <c r="N198" s="257"/>
      <c r="O198" s="257"/>
      <c r="P198" s="257"/>
      <c r="Q198" s="257"/>
      <c r="R198" s="257"/>
      <c r="S198" s="257"/>
      <c r="T198" s="25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9" t="s">
        <v>182</v>
      </c>
      <c r="AU198" s="259" t="s">
        <v>85</v>
      </c>
      <c r="AV198" s="13" t="s">
        <v>178</v>
      </c>
      <c r="AW198" s="13" t="s">
        <v>32</v>
      </c>
      <c r="AX198" s="13" t="s">
        <v>83</v>
      </c>
      <c r="AY198" s="259" t="s">
        <v>173</v>
      </c>
    </row>
    <row r="199" s="2" customFormat="1" ht="44.25" customHeight="1">
      <c r="A199" s="39"/>
      <c r="B199" s="40"/>
      <c r="C199" s="220" t="s">
        <v>369</v>
      </c>
      <c r="D199" s="220" t="s">
        <v>174</v>
      </c>
      <c r="E199" s="221" t="s">
        <v>447</v>
      </c>
      <c r="F199" s="222" t="s">
        <v>448</v>
      </c>
      <c r="G199" s="223" t="s">
        <v>304</v>
      </c>
      <c r="H199" s="224">
        <v>32.104999999999997</v>
      </c>
      <c r="I199" s="225"/>
      <c r="J199" s="226">
        <f>ROUND(I199*H199,2)</f>
        <v>0</v>
      </c>
      <c r="K199" s="222" t="s">
        <v>283</v>
      </c>
      <c r="L199" s="45"/>
      <c r="M199" s="227" t="s">
        <v>1</v>
      </c>
      <c r="N199" s="228" t="s">
        <v>41</v>
      </c>
      <c r="O199" s="92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1" t="s">
        <v>178</v>
      </c>
      <c r="AT199" s="231" t="s">
        <v>174</v>
      </c>
      <c r="AU199" s="231" t="s">
        <v>85</v>
      </c>
      <c r="AY199" s="18" t="s">
        <v>173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8" t="s">
        <v>83</v>
      </c>
      <c r="BK199" s="232">
        <f>ROUND(I199*H199,2)</f>
        <v>0</v>
      </c>
      <c r="BL199" s="18" t="s">
        <v>178</v>
      </c>
      <c r="BM199" s="231" t="s">
        <v>370</v>
      </c>
    </row>
    <row r="200" s="12" customFormat="1">
      <c r="A200" s="12"/>
      <c r="B200" s="238"/>
      <c r="C200" s="239"/>
      <c r="D200" s="233" t="s">
        <v>182</v>
      </c>
      <c r="E200" s="240" t="s">
        <v>1</v>
      </c>
      <c r="F200" s="241" t="s">
        <v>449</v>
      </c>
      <c r="G200" s="239"/>
      <c r="H200" s="242">
        <v>14.895</v>
      </c>
      <c r="I200" s="243"/>
      <c r="J200" s="239"/>
      <c r="K200" s="239"/>
      <c r="L200" s="244"/>
      <c r="M200" s="245"/>
      <c r="N200" s="246"/>
      <c r="O200" s="246"/>
      <c r="P200" s="246"/>
      <c r="Q200" s="246"/>
      <c r="R200" s="246"/>
      <c r="S200" s="246"/>
      <c r="T200" s="247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48" t="s">
        <v>182</v>
      </c>
      <c r="AU200" s="248" t="s">
        <v>85</v>
      </c>
      <c r="AV200" s="12" t="s">
        <v>85</v>
      </c>
      <c r="AW200" s="12" t="s">
        <v>32</v>
      </c>
      <c r="AX200" s="12" t="s">
        <v>76</v>
      </c>
      <c r="AY200" s="248" t="s">
        <v>173</v>
      </c>
    </row>
    <row r="201" s="12" customFormat="1">
      <c r="A201" s="12"/>
      <c r="B201" s="238"/>
      <c r="C201" s="239"/>
      <c r="D201" s="233" t="s">
        <v>182</v>
      </c>
      <c r="E201" s="240" t="s">
        <v>1</v>
      </c>
      <c r="F201" s="241" t="s">
        <v>450</v>
      </c>
      <c r="G201" s="239"/>
      <c r="H201" s="242">
        <v>17.210000000000001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48" t="s">
        <v>182</v>
      </c>
      <c r="AU201" s="248" t="s">
        <v>85</v>
      </c>
      <c r="AV201" s="12" t="s">
        <v>85</v>
      </c>
      <c r="AW201" s="12" t="s">
        <v>32</v>
      </c>
      <c r="AX201" s="12" t="s">
        <v>76</v>
      </c>
      <c r="AY201" s="248" t="s">
        <v>173</v>
      </c>
    </row>
    <row r="202" s="13" customFormat="1">
      <c r="A202" s="13"/>
      <c r="B202" s="249"/>
      <c r="C202" s="250"/>
      <c r="D202" s="233" t="s">
        <v>182</v>
      </c>
      <c r="E202" s="251" t="s">
        <v>1</v>
      </c>
      <c r="F202" s="252" t="s">
        <v>184</v>
      </c>
      <c r="G202" s="250"/>
      <c r="H202" s="253">
        <v>32.105000000000004</v>
      </c>
      <c r="I202" s="254"/>
      <c r="J202" s="250"/>
      <c r="K202" s="250"/>
      <c r="L202" s="255"/>
      <c r="M202" s="256"/>
      <c r="N202" s="257"/>
      <c r="O202" s="257"/>
      <c r="P202" s="257"/>
      <c r="Q202" s="257"/>
      <c r="R202" s="257"/>
      <c r="S202" s="257"/>
      <c r="T202" s="25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9" t="s">
        <v>182</v>
      </c>
      <c r="AU202" s="259" t="s">
        <v>85</v>
      </c>
      <c r="AV202" s="13" t="s">
        <v>178</v>
      </c>
      <c r="AW202" s="13" t="s">
        <v>32</v>
      </c>
      <c r="AX202" s="13" t="s">
        <v>83</v>
      </c>
      <c r="AY202" s="259" t="s">
        <v>173</v>
      </c>
    </row>
    <row r="203" s="2" customFormat="1" ht="44.25" customHeight="1">
      <c r="A203" s="39"/>
      <c r="B203" s="40"/>
      <c r="C203" s="220" t="s">
        <v>331</v>
      </c>
      <c r="D203" s="220" t="s">
        <v>174</v>
      </c>
      <c r="E203" s="221" t="s">
        <v>451</v>
      </c>
      <c r="F203" s="222" t="s">
        <v>452</v>
      </c>
      <c r="G203" s="223" t="s">
        <v>304</v>
      </c>
      <c r="H203" s="224">
        <v>5</v>
      </c>
      <c r="I203" s="225"/>
      <c r="J203" s="226">
        <f>ROUND(I203*H203,2)</f>
        <v>0</v>
      </c>
      <c r="K203" s="222" t="s">
        <v>283</v>
      </c>
      <c r="L203" s="45"/>
      <c r="M203" s="227" t="s">
        <v>1</v>
      </c>
      <c r="N203" s="228" t="s">
        <v>41</v>
      </c>
      <c r="O203" s="92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1" t="s">
        <v>178</v>
      </c>
      <c r="AT203" s="231" t="s">
        <v>174</v>
      </c>
      <c r="AU203" s="231" t="s">
        <v>85</v>
      </c>
      <c r="AY203" s="18" t="s">
        <v>173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8" t="s">
        <v>83</v>
      </c>
      <c r="BK203" s="232">
        <f>ROUND(I203*H203,2)</f>
        <v>0</v>
      </c>
      <c r="BL203" s="18" t="s">
        <v>178</v>
      </c>
      <c r="BM203" s="231" t="s">
        <v>373</v>
      </c>
    </row>
    <row r="204" s="12" customFormat="1">
      <c r="A204" s="12"/>
      <c r="B204" s="238"/>
      <c r="C204" s="239"/>
      <c r="D204" s="233" t="s">
        <v>182</v>
      </c>
      <c r="E204" s="240" t="s">
        <v>1</v>
      </c>
      <c r="F204" s="241" t="s">
        <v>198</v>
      </c>
      <c r="G204" s="239"/>
      <c r="H204" s="242">
        <v>5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48" t="s">
        <v>182</v>
      </c>
      <c r="AU204" s="248" t="s">
        <v>85</v>
      </c>
      <c r="AV204" s="12" t="s">
        <v>85</v>
      </c>
      <c r="AW204" s="12" t="s">
        <v>32</v>
      </c>
      <c r="AX204" s="12" t="s">
        <v>76</v>
      </c>
      <c r="AY204" s="248" t="s">
        <v>173</v>
      </c>
    </row>
    <row r="205" s="13" customFormat="1">
      <c r="A205" s="13"/>
      <c r="B205" s="249"/>
      <c r="C205" s="250"/>
      <c r="D205" s="233" t="s">
        <v>182</v>
      </c>
      <c r="E205" s="251" t="s">
        <v>1</v>
      </c>
      <c r="F205" s="252" t="s">
        <v>184</v>
      </c>
      <c r="G205" s="250"/>
      <c r="H205" s="253">
        <v>5</v>
      </c>
      <c r="I205" s="254"/>
      <c r="J205" s="250"/>
      <c r="K205" s="250"/>
      <c r="L205" s="255"/>
      <c r="M205" s="256"/>
      <c r="N205" s="257"/>
      <c r="O205" s="257"/>
      <c r="P205" s="257"/>
      <c r="Q205" s="257"/>
      <c r="R205" s="257"/>
      <c r="S205" s="257"/>
      <c r="T205" s="25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9" t="s">
        <v>182</v>
      </c>
      <c r="AU205" s="259" t="s">
        <v>85</v>
      </c>
      <c r="AV205" s="13" t="s">
        <v>178</v>
      </c>
      <c r="AW205" s="13" t="s">
        <v>32</v>
      </c>
      <c r="AX205" s="13" t="s">
        <v>83</v>
      </c>
      <c r="AY205" s="259" t="s">
        <v>173</v>
      </c>
    </row>
    <row r="206" s="2" customFormat="1" ht="44.25" customHeight="1">
      <c r="A206" s="39"/>
      <c r="B206" s="40"/>
      <c r="C206" s="220" t="s">
        <v>7</v>
      </c>
      <c r="D206" s="220" t="s">
        <v>174</v>
      </c>
      <c r="E206" s="221" t="s">
        <v>453</v>
      </c>
      <c r="F206" s="222" t="s">
        <v>454</v>
      </c>
      <c r="G206" s="223" t="s">
        <v>304</v>
      </c>
      <c r="H206" s="224">
        <v>45.204000000000001</v>
      </c>
      <c r="I206" s="225"/>
      <c r="J206" s="226">
        <f>ROUND(I206*H206,2)</f>
        <v>0</v>
      </c>
      <c r="K206" s="222" t="s">
        <v>283</v>
      </c>
      <c r="L206" s="45"/>
      <c r="M206" s="227" t="s">
        <v>1</v>
      </c>
      <c r="N206" s="228" t="s">
        <v>41</v>
      </c>
      <c r="O206" s="92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178</v>
      </c>
      <c r="AT206" s="231" t="s">
        <v>174</v>
      </c>
      <c r="AU206" s="231" t="s">
        <v>85</v>
      </c>
      <c r="AY206" s="18" t="s">
        <v>173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83</v>
      </c>
      <c r="BK206" s="232">
        <f>ROUND(I206*H206,2)</f>
        <v>0</v>
      </c>
      <c r="BL206" s="18" t="s">
        <v>178</v>
      </c>
      <c r="BM206" s="231" t="s">
        <v>455</v>
      </c>
    </row>
    <row r="207" s="12" customFormat="1">
      <c r="A207" s="12"/>
      <c r="B207" s="238"/>
      <c r="C207" s="239"/>
      <c r="D207" s="233" t="s">
        <v>182</v>
      </c>
      <c r="E207" s="240" t="s">
        <v>1</v>
      </c>
      <c r="F207" s="241" t="s">
        <v>456</v>
      </c>
      <c r="G207" s="239"/>
      <c r="H207" s="242">
        <v>14.048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48" t="s">
        <v>182</v>
      </c>
      <c r="AU207" s="248" t="s">
        <v>85</v>
      </c>
      <c r="AV207" s="12" t="s">
        <v>85</v>
      </c>
      <c r="AW207" s="12" t="s">
        <v>32</v>
      </c>
      <c r="AX207" s="12" t="s">
        <v>76</v>
      </c>
      <c r="AY207" s="248" t="s">
        <v>173</v>
      </c>
    </row>
    <row r="208" s="12" customFormat="1">
      <c r="A208" s="12"/>
      <c r="B208" s="238"/>
      <c r="C208" s="239"/>
      <c r="D208" s="233" t="s">
        <v>182</v>
      </c>
      <c r="E208" s="240" t="s">
        <v>1</v>
      </c>
      <c r="F208" s="241" t="s">
        <v>457</v>
      </c>
      <c r="G208" s="239"/>
      <c r="H208" s="242">
        <v>14.960000000000001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48" t="s">
        <v>182</v>
      </c>
      <c r="AU208" s="248" t="s">
        <v>85</v>
      </c>
      <c r="AV208" s="12" t="s">
        <v>85</v>
      </c>
      <c r="AW208" s="12" t="s">
        <v>32</v>
      </c>
      <c r="AX208" s="12" t="s">
        <v>76</v>
      </c>
      <c r="AY208" s="248" t="s">
        <v>173</v>
      </c>
    </row>
    <row r="209" s="12" customFormat="1">
      <c r="A209" s="12"/>
      <c r="B209" s="238"/>
      <c r="C209" s="239"/>
      <c r="D209" s="233" t="s">
        <v>182</v>
      </c>
      <c r="E209" s="240" t="s">
        <v>1</v>
      </c>
      <c r="F209" s="241" t="s">
        <v>458</v>
      </c>
      <c r="G209" s="239"/>
      <c r="H209" s="242">
        <v>19.995999999999999</v>
      </c>
      <c r="I209" s="243"/>
      <c r="J209" s="239"/>
      <c r="K209" s="239"/>
      <c r="L209" s="244"/>
      <c r="M209" s="245"/>
      <c r="N209" s="246"/>
      <c r="O209" s="246"/>
      <c r="P209" s="246"/>
      <c r="Q209" s="246"/>
      <c r="R209" s="246"/>
      <c r="S209" s="246"/>
      <c r="T209" s="247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48" t="s">
        <v>182</v>
      </c>
      <c r="AU209" s="248" t="s">
        <v>85</v>
      </c>
      <c r="AV209" s="12" t="s">
        <v>85</v>
      </c>
      <c r="AW209" s="12" t="s">
        <v>32</v>
      </c>
      <c r="AX209" s="12" t="s">
        <v>76</v>
      </c>
      <c r="AY209" s="248" t="s">
        <v>173</v>
      </c>
    </row>
    <row r="210" s="12" customFormat="1">
      <c r="A210" s="12"/>
      <c r="B210" s="238"/>
      <c r="C210" s="239"/>
      <c r="D210" s="233" t="s">
        <v>182</v>
      </c>
      <c r="E210" s="240" t="s">
        <v>1</v>
      </c>
      <c r="F210" s="241" t="s">
        <v>459</v>
      </c>
      <c r="G210" s="239"/>
      <c r="H210" s="242">
        <v>-3.7999999999999998</v>
      </c>
      <c r="I210" s="243"/>
      <c r="J210" s="239"/>
      <c r="K210" s="239"/>
      <c r="L210" s="244"/>
      <c r="M210" s="245"/>
      <c r="N210" s="246"/>
      <c r="O210" s="246"/>
      <c r="P210" s="246"/>
      <c r="Q210" s="246"/>
      <c r="R210" s="246"/>
      <c r="S210" s="246"/>
      <c r="T210" s="247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48" t="s">
        <v>182</v>
      </c>
      <c r="AU210" s="248" t="s">
        <v>85</v>
      </c>
      <c r="AV210" s="12" t="s">
        <v>85</v>
      </c>
      <c r="AW210" s="12" t="s">
        <v>32</v>
      </c>
      <c r="AX210" s="12" t="s">
        <v>76</v>
      </c>
      <c r="AY210" s="248" t="s">
        <v>173</v>
      </c>
    </row>
    <row r="211" s="13" customFormat="1">
      <c r="A211" s="13"/>
      <c r="B211" s="249"/>
      <c r="C211" s="250"/>
      <c r="D211" s="233" t="s">
        <v>182</v>
      </c>
      <c r="E211" s="251" t="s">
        <v>1</v>
      </c>
      <c r="F211" s="252" t="s">
        <v>184</v>
      </c>
      <c r="G211" s="250"/>
      <c r="H211" s="253">
        <v>45.204000000000008</v>
      </c>
      <c r="I211" s="254"/>
      <c r="J211" s="250"/>
      <c r="K211" s="250"/>
      <c r="L211" s="255"/>
      <c r="M211" s="256"/>
      <c r="N211" s="257"/>
      <c r="O211" s="257"/>
      <c r="P211" s="257"/>
      <c r="Q211" s="257"/>
      <c r="R211" s="257"/>
      <c r="S211" s="257"/>
      <c r="T211" s="25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9" t="s">
        <v>182</v>
      </c>
      <c r="AU211" s="259" t="s">
        <v>85</v>
      </c>
      <c r="AV211" s="13" t="s">
        <v>178</v>
      </c>
      <c r="AW211" s="13" t="s">
        <v>32</v>
      </c>
      <c r="AX211" s="13" t="s">
        <v>83</v>
      </c>
      <c r="AY211" s="259" t="s">
        <v>173</v>
      </c>
    </row>
    <row r="212" s="2" customFormat="1" ht="49.05" customHeight="1">
      <c r="A212" s="39"/>
      <c r="B212" s="40"/>
      <c r="C212" s="220" t="s">
        <v>334</v>
      </c>
      <c r="D212" s="220" t="s">
        <v>174</v>
      </c>
      <c r="E212" s="221" t="s">
        <v>460</v>
      </c>
      <c r="F212" s="222" t="s">
        <v>461</v>
      </c>
      <c r="G212" s="223" t="s">
        <v>462</v>
      </c>
      <c r="H212" s="224">
        <v>1</v>
      </c>
      <c r="I212" s="225"/>
      <c r="J212" s="226">
        <f>ROUND(I212*H212,2)</f>
        <v>0</v>
      </c>
      <c r="K212" s="222" t="s">
        <v>283</v>
      </c>
      <c r="L212" s="45"/>
      <c r="M212" s="227" t="s">
        <v>1</v>
      </c>
      <c r="N212" s="228" t="s">
        <v>41</v>
      </c>
      <c r="O212" s="92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178</v>
      </c>
      <c r="AT212" s="231" t="s">
        <v>174</v>
      </c>
      <c r="AU212" s="231" t="s">
        <v>85</v>
      </c>
      <c r="AY212" s="18" t="s">
        <v>173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83</v>
      </c>
      <c r="BK212" s="232">
        <f>ROUND(I212*H212,2)</f>
        <v>0</v>
      </c>
      <c r="BL212" s="18" t="s">
        <v>178</v>
      </c>
      <c r="BM212" s="231" t="s">
        <v>463</v>
      </c>
    </row>
    <row r="213" s="2" customFormat="1" ht="76.35" customHeight="1">
      <c r="A213" s="39"/>
      <c r="B213" s="40"/>
      <c r="C213" s="220" t="s">
        <v>464</v>
      </c>
      <c r="D213" s="220" t="s">
        <v>174</v>
      </c>
      <c r="E213" s="221" t="s">
        <v>465</v>
      </c>
      <c r="F213" s="222" t="s">
        <v>466</v>
      </c>
      <c r="G213" s="223" t="s">
        <v>353</v>
      </c>
      <c r="H213" s="224">
        <v>2</v>
      </c>
      <c r="I213" s="225"/>
      <c r="J213" s="226">
        <f>ROUND(I213*H213,2)</f>
        <v>0</v>
      </c>
      <c r="K213" s="222" t="s">
        <v>283</v>
      </c>
      <c r="L213" s="45"/>
      <c r="M213" s="227" t="s">
        <v>1</v>
      </c>
      <c r="N213" s="228" t="s">
        <v>41</v>
      </c>
      <c r="O213" s="92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1" t="s">
        <v>178</v>
      </c>
      <c r="AT213" s="231" t="s">
        <v>174</v>
      </c>
      <c r="AU213" s="231" t="s">
        <v>85</v>
      </c>
      <c r="AY213" s="18" t="s">
        <v>173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8" t="s">
        <v>83</v>
      </c>
      <c r="BK213" s="232">
        <f>ROUND(I213*H213,2)</f>
        <v>0</v>
      </c>
      <c r="BL213" s="18" t="s">
        <v>178</v>
      </c>
      <c r="BM213" s="231" t="s">
        <v>467</v>
      </c>
    </row>
    <row r="214" s="2" customFormat="1" ht="76.35" customHeight="1">
      <c r="A214" s="39"/>
      <c r="B214" s="40"/>
      <c r="C214" s="220" t="s">
        <v>338</v>
      </c>
      <c r="D214" s="220" t="s">
        <v>174</v>
      </c>
      <c r="E214" s="221" t="s">
        <v>468</v>
      </c>
      <c r="F214" s="222" t="s">
        <v>469</v>
      </c>
      <c r="G214" s="223" t="s">
        <v>470</v>
      </c>
      <c r="H214" s="224">
        <v>1</v>
      </c>
      <c r="I214" s="225"/>
      <c r="J214" s="226">
        <f>ROUND(I214*H214,2)</f>
        <v>0</v>
      </c>
      <c r="K214" s="222" t="s">
        <v>283</v>
      </c>
      <c r="L214" s="45"/>
      <c r="M214" s="227" t="s">
        <v>1</v>
      </c>
      <c r="N214" s="228" t="s">
        <v>41</v>
      </c>
      <c r="O214" s="92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1" t="s">
        <v>178</v>
      </c>
      <c r="AT214" s="231" t="s">
        <v>174</v>
      </c>
      <c r="AU214" s="231" t="s">
        <v>85</v>
      </c>
      <c r="AY214" s="18" t="s">
        <v>173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83</v>
      </c>
      <c r="BK214" s="232">
        <f>ROUND(I214*H214,2)</f>
        <v>0</v>
      </c>
      <c r="BL214" s="18" t="s">
        <v>178</v>
      </c>
      <c r="BM214" s="231" t="s">
        <v>471</v>
      </c>
    </row>
    <row r="215" s="2" customFormat="1" ht="44.25" customHeight="1">
      <c r="A215" s="39"/>
      <c r="B215" s="40"/>
      <c r="C215" s="220" t="s">
        <v>472</v>
      </c>
      <c r="D215" s="220" t="s">
        <v>174</v>
      </c>
      <c r="E215" s="221" t="s">
        <v>473</v>
      </c>
      <c r="F215" s="222" t="s">
        <v>474</v>
      </c>
      <c r="G215" s="223" t="s">
        <v>470</v>
      </c>
      <c r="H215" s="224">
        <v>1</v>
      </c>
      <c r="I215" s="225"/>
      <c r="J215" s="226">
        <f>ROUND(I215*H215,2)</f>
        <v>0</v>
      </c>
      <c r="K215" s="222" t="s">
        <v>283</v>
      </c>
      <c r="L215" s="45"/>
      <c r="M215" s="227" t="s">
        <v>1</v>
      </c>
      <c r="N215" s="228" t="s">
        <v>41</v>
      </c>
      <c r="O215" s="92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1" t="s">
        <v>178</v>
      </c>
      <c r="AT215" s="231" t="s">
        <v>174</v>
      </c>
      <c r="AU215" s="231" t="s">
        <v>85</v>
      </c>
      <c r="AY215" s="18" t="s">
        <v>173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8" t="s">
        <v>83</v>
      </c>
      <c r="BK215" s="232">
        <f>ROUND(I215*H215,2)</f>
        <v>0</v>
      </c>
      <c r="BL215" s="18" t="s">
        <v>178</v>
      </c>
      <c r="BM215" s="231" t="s">
        <v>475</v>
      </c>
    </row>
    <row r="216" s="12" customFormat="1">
      <c r="A216" s="12"/>
      <c r="B216" s="238"/>
      <c r="C216" s="239"/>
      <c r="D216" s="233" t="s">
        <v>182</v>
      </c>
      <c r="E216" s="240" t="s">
        <v>1</v>
      </c>
      <c r="F216" s="241" t="s">
        <v>476</v>
      </c>
      <c r="G216" s="239"/>
      <c r="H216" s="242">
        <v>1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48" t="s">
        <v>182</v>
      </c>
      <c r="AU216" s="248" t="s">
        <v>85</v>
      </c>
      <c r="AV216" s="12" t="s">
        <v>85</v>
      </c>
      <c r="AW216" s="12" t="s">
        <v>32</v>
      </c>
      <c r="AX216" s="12" t="s">
        <v>76</v>
      </c>
      <c r="AY216" s="248" t="s">
        <v>173</v>
      </c>
    </row>
    <row r="217" s="13" customFormat="1">
      <c r="A217" s="13"/>
      <c r="B217" s="249"/>
      <c r="C217" s="250"/>
      <c r="D217" s="233" t="s">
        <v>182</v>
      </c>
      <c r="E217" s="251" t="s">
        <v>1</v>
      </c>
      <c r="F217" s="252" t="s">
        <v>184</v>
      </c>
      <c r="G217" s="250"/>
      <c r="H217" s="253">
        <v>1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9" t="s">
        <v>182</v>
      </c>
      <c r="AU217" s="259" t="s">
        <v>85</v>
      </c>
      <c r="AV217" s="13" t="s">
        <v>178</v>
      </c>
      <c r="AW217" s="13" t="s">
        <v>32</v>
      </c>
      <c r="AX217" s="13" t="s">
        <v>83</v>
      </c>
      <c r="AY217" s="259" t="s">
        <v>173</v>
      </c>
    </row>
    <row r="218" s="2" customFormat="1" ht="44.25" customHeight="1">
      <c r="A218" s="39"/>
      <c r="B218" s="40"/>
      <c r="C218" s="220" t="s">
        <v>341</v>
      </c>
      <c r="D218" s="220" t="s">
        <v>174</v>
      </c>
      <c r="E218" s="221" t="s">
        <v>477</v>
      </c>
      <c r="F218" s="222" t="s">
        <v>478</v>
      </c>
      <c r="G218" s="223" t="s">
        <v>470</v>
      </c>
      <c r="H218" s="224">
        <v>2</v>
      </c>
      <c r="I218" s="225"/>
      <c r="J218" s="226">
        <f>ROUND(I218*H218,2)</f>
        <v>0</v>
      </c>
      <c r="K218" s="222" t="s">
        <v>283</v>
      </c>
      <c r="L218" s="45"/>
      <c r="M218" s="227" t="s">
        <v>1</v>
      </c>
      <c r="N218" s="228" t="s">
        <v>41</v>
      </c>
      <c r="O218" s="92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1" t="s">
        <v>178</v>
      </c>
      <c r="AT218" s="231" t="s">
        <v>174</v>
      </c>
      <c r="AU218" s="231" t="s">
        <v>85</v>
      </c>
      <c r="AY218" s="18" t="s">
        <v>173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8" t="s">
        <v>83</v>
      </c>
      <c r="BK218" s="232">
        <f>ROUND(I218*H218,2)</f>
        <v>0</v>
      </c>
      <c r="BL218" s="18" t="s">
        <v>178</v>
      </c>
      <c r="BM218" s="231" t="s">
        <v>479</v>
      </c>
    </row>
    <row r="219" s="12" customFormat="1">
      <c r="A219" s="12"/>
      <c r="B219" s="238"/>
      <c r="C219" s="239"/>
      <c r="D219" s="233" t="s">
        <v>182</v>
      </c>
      <c r="E219" s="240" t="s">
        <v>1</v>
      </c>
      <c r="F219" s="241" t="s">
        <v>480</v>
      </c>
      <c r="G219" s="239"/>
      <c r="H219" s="242">
        <v>2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48" t="s">
        <v>182</v>
      </c>
      <c r="AU219" s="248" t="s">
        <v>85</v>
      </c>
      <c r="AV219" s="12" t="s">
        <v>85</v>
      </c>
      <c r="AW219" s="12" t="s">
        <v>32</v>
      </c>
      <c r="AX219" s="12" t="s">
        <v>76</v>
      </c>
      <c r="AY219" s="248" t="s">
        <v>173</v>
      </c>
    </row>
    <row r="220" s="13" customFormat="1">
      <c r="A220" s="13"/>
      <c r="B220" s="249"/>
      <c r="C220" s="250"/>
      <c r="D220" s="233" t="s">
        <v>182</v>
      </c>
      <c r="E220" s="251" t="s">
        <v>1</v>
      </c>
      <c r="F220" s="252" t="s">
        <v>184</v>
      </c>
      <c r="G220" s="250"/>
      <c r="H220" s="253">
        <v>2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9" t="s">
        <v>182</v>
      </c>
      <c r="AU220" s="259" t="s">
        <v>85</v>
      </c>
      <c r="AV220" s="13" t="s">
        <v>178</v>
      </c>
      <c r="AW220" s="13" t="s">
        <v>32</v>
      </c>
      <c r="AX220" s="13" t="s">
        <v>83</v>
      </c>
      <c r="AY220" s="259" t="s">
        <v>173</v>
      </c>
    </row>
    <row r="221" s="2" customFormat="1" ht="44.25" customHeight="1">
      <c r="A221" s="39"/>
      <c r="B221" s="40"/>
      <c r="C221" s="220" t="s">
        <v>481</v>
      </c>
      <c r="D221" s="220" t="s">
        <v>174</v>
      </c>
      <c r="E221" s="221" t="s">
        <v>482</v>
      </c>
      <c r="F221" s="222" t="s">
        <v>483</v>
      </c>
      <c r="G221" s="223" t="s">
        <v>470</v>
      </c>
      <c r="H221" s="224">
        <v>1</v>
      </c>
      <c r="I221" s="225"/>
      <c r="J221" s="226">
        <f>ROUND(I221*H221,2)</f>
        <v>0</v>
      </c>
      <c r="K221" s="222" t="s">
        <v>283</v>
      </c>
      <c r="L221" s="45"/>
      <c r="M221" s="227" t="s">
        <v>1</v>
      </c>
      <c r="N221" s="228" t="s">
        <v>41</v>
      </c>
      <c r="O221" s="92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1" t="s">
        <v>178</v>
      </c>
      <c r="AT221" s="231" t="s">
        <v>174</v>
      </c>
      <c r="AU221" s="231" t="s">
        <v>85</v>
      </c>
      <c r="AY221" s="18" t="s">
        <v>173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8" t="s">
        <v>83</v>
      </c>
      <c r="BK221" s="232">
        <f>ROUND(I221*H221,2)</f>
        <v>0</v>
      </c>
      <c r="BL221" s="18" t="s">
        <v>178</v>
      </c>
      <c r="BM221" s="231" t="s">
        <v>484</v>
      </c>
    </row>
    <row r="222" s="12" customFormat="1">
      <c r="A222" s="12"/>
      <c r="B222" s="238"/>
      <c r="C222" s="239"/>
      <c r="D222" s="233" t="s">
        <v>182</v>
      </c>
      <c r="E222" s="240" t="s">
        <v>1</v>
      </c>
      <c r="F222" s="241" t="s">
        <v>485</v>
      </c>
      <c r="G222" s="239"/>
      <c r="H222" s="242">
        <v>1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48" t="s">
        <v>182</v>
      </c>
      <c r="AU222" s="248" t="s">
        <v>85</v>
      </c>
      <c r="AV222" s="12" t="s">
        <v>85</v>
      </c>
      <c r="AW222" s="12" t="s">
        <v>32</v>
      </c>
      <c r="AX222" s="12" t="s">
        <v>76</v>
      </c>
      <c r="AY222" s="248" t="s">
        <v>173</v>
      </c>
    </row>
    <row r="223" s="13" customFormat="1">
      <c r="A223" s="13"/>
      <c r="B223" s="249"/>
      <c r="C223" s="250"/>
      <c r="D223" s="233" t="s">
        <v>182</v>
      </c>
      <c r="E223" s="251" t="s">
        <v>1</v>
      </c>
      <c r="F223" s="252" t="s">
        <v>184</v>
      </c>
      <c r="G223" s="250"/>
      <c r="H223" s="253">
        <v>1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9" t="s">
        <v>182</v>
      </c>
      <c r="AU223" s="259" t="s">
        <v>85</v>
      </c>
      <c r="AV223" s="13" t="s">
        <v>178</v>
      </c>
      <c r="AW223" s="13" t="s">
        <v>32</v>
      </c>
      <c r="AX223" s="13" t="s">
        <v>83</v>
      </c>
      <c r="AY223" s="259" t="s">
        <v>173</v>
      </c>
    </row>
    <row r="224" s="2" customFormat="1" ht="37.8" customHeight="1">
      <c r="A224" s="39"/>
      <c r="B224" s="40"/>
      <c r="C224" s="220" t="s">
        <v>344</v>
      </c>
      <c r="D224" s="220" t="s">
        <v>174</v>
      </c>
      <c r="E224" s="221" t="s">
        <v>486</v>
      </c>
      <c r="F224" s="222" t="s">
        <v>487</v>
      </c>
      <c r="G224" s="223" t="s">
        <v>470</v>
      </c>
      <c r="H224" s="224">
        <v>1</v>
      </c>
      <c r="I224" s="225"/>
      <c r="J224" s="226">
        <f>ROUND(I224*H224,2)</f>
        <v>0</v>
      </c>
      <c r="K224" s="222" t="s">
        <v>283</v>
      </c>
      <c r="L224" s="45"/>
      <c r="M224" s="227" t="s">
        <v>1</v>
      </c>
      <c r="N224" s="228" t="s">
        <v>41</v>
      </c>
      <c r="O224" s="92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1" t="s">
        <v>178</v>
      </c>
      <c r="AT224" s="231" t="s">
        <v>174</v>
      </c>
      <c r="AU224" s="231" t="s">
        <v>85</v>
      </c>
      <c r="AY224" s="18" t="s">
        <v>173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83</v>
      </c>
      <c r="BK224" s="232">
        <f>ROUND(I224*H224,2)</f>
        <v>0</v>
      </c>
      <c r="BL224" s="18" t="s">
        <v>178</v>
      </c>
      <c r="BM224" s="231" t="s">
        <v>488</v>
      </c>
    </row>
    <row r="225" s="12" customFormat="1">
      <c r="A225" s="12"/>
      <c r="B225" s="238"/>
      <c r="C225" s="239"/>
      <c r="D225" s="233" t="s">
        <v>182</v>
      </c>
      <c r="E225" s="240" t="s">
        <v>1</v>
      </c>
      <c r="F225" s="241" t="s">
        <v>489</v>
      </c>
      <c r="G225" s="239"/>
      <c r="H225" s="242">
        <v>1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48" t="s">
        <v>182</v>
      </c>
      <c r="AU225" s="248" t="s">
        <v>85</v>
      </c>
      <c r="AV225" s="12" t="s">
        <v>85</v>
      </c>
      <c r="AW225" s="12" t="s">
        <v>32</v>
      </c>
      <c r="AX225" s="12" t="s">
        <v>76</v>
      </c>
      <c r="AY225" s="248" t="s">
        <v>173</v>
      </c>
    </row>
    <row r="226" s="13" customFormat="1">
      <c r="A226" s="13"/>
      <c r="B226" s="249"/>
      <c r="C226" s="250"/>
      <c r="D226" s="233" t="s">
        <v>182</v>
      </c>
      <c r="E226" s="251" t="s">
        <v>1</v>
      </c>
      <c r="F226" s="252" t="s">
        <v>184</v>
      </c>
      <c r="G226" s="250"/>
      <c r="H226" s="253">
        <v>1</v>
      </c>
      <c r="I226" s="254"/>
      <c r="J226" s="250"/>
      <c r="K226" s="250"/>
      <c r="L226" s="255"/>
      <c r="M226" s="256"/>
      <c r="N226" s="257"/>
      <c r="O226" s="257"/>
      <c r="P226" s="257"/>
      <c r="Q226" s="257"/>
      <c r="R226" s="257"/>
      <c r="S226" s="257"/>
      <c r="T226" s="25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9" t="s">
        <v>182</v>
      </c>
      <c r="AU226" s="259" t="s">
        <v>85</v>
      </c>
      <c r="AV226" s="13" t="s">
        <v>178</v>
      </c>
      <c r="AW226" s="13" t="s">
        <v>32</v>
      </c>
      <c r="AX226" s="13" t="s">
        <v>83</v>
      </c>
      <c r="AY226" s="259" t="s">
        <v>173</v>
      </c>
    </row>
    <row r="227" s="2" customFormat="1" ht="37.8" customHeight="1">
      <c r="A227" s="39"/>
      <c r="B227" s="40"/>
      <c r="C227" s="220" t="s">
        <v>490</v>
      </c>
      <c r="D227" s="220" t="s">
        <v>174</v>
      </c>
      <c r="E227" s="221" t="s">
        <v>491</v>
      </c>
      <c r="F227" s="222" t="s">
        <v>492</v>
      </c>
      <c r="G227" s="223" t="s">
        <v>470</v>
      </c>
      <c r="H227" s="224">
        <v>3</v>
      </c>
      <c r="I227" s="225"/>
      <c r="J227" s="226">
        <f>ROUND(I227*H227,2)</f>
        <v>0</v>
      </c>
      <c r="K227" s="222" t="s">
        <v>283</v>
      </c>
      <c r="L227" s="45"/>
      <c r="M227" s="227" t="s">
        <v>1</v>
      </c>
      <c r="N227" s="228" t="s">
        <v>41</v>
      </c>
      <c r="O227" s="92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1" t="s">
        <v>178</v>
      </c>
      <c r="AT227" s="231" t="s">
        <v>174</v>
      </c>
      <c r="AU227" s="231" t="s">
        <v>85</v>
      </c>
      <c r="AY227" s="18" t="s">
        <v>173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8" t="s">
        <v>83</v>
      </c>
      <c r="BK227" s="232">
        <f>ROUND(I227*H227,2)</f>
        <v>0</v>
      </c>
      <c r="BL227" s="18" t="s">
        <v>178</v>
      </c>
      <c r="BM227" s="231" t="s">
        <v>493</v>
      </c>
    </row>
    <row r="228" s="12" customFormat="1">
      <c r="A228" s="12"/>
      <c r="B228" s="238"/>
      <c r="C228" s="239"/>
      <c r="D228" s="233" t="s">
        <v>182</v>
      </c>
      <c r="E228" s="240" t="s">
        <v>1</v>
      </c>
      <c r="F228" s="241" t="s">
        <v>494</v>
      </c>
      <c r="G228" s="239"/>
      <c r="H228" s="242">
        <v>3</v>
      </c>
      <c r="I228" s="243"/>
      <c r="J228" s="239"/>
      <c r="K228" s="239"/>
      <c r="L228" s="244"/>
      <c r="M228" s="245"/>
      <c r="N228" s="246"/>
      <c r="O228" s="246"/>
      <c r="P228" s="246"/>
      <c r="Q228" s="246"/>
      <c r="R228" s="246"/>
      <c r="S228" s="246"/>
      <c r="T228" s="247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48" t="s">
        <v>182</v>
      </c>
      <c r="AU228" s="248" t="s">
        <v>85</v>
      </c>
      <c r="AV228" s="12" t="s">
        <v>85</v>
      </c>
      <c r="AW228" s="12" t="s">
        <v>32</v>
      </c>
      <c r="AX228" s="12" t="s">
        <v>76</v>
      </c>
      <c r="AY228" s="248" t="s">
        <v>173</v>
      </c>
    </row>
    <row r="229" s="13" customFormat="1">
      <c r="A229" s="13"/>
      <c r="B229" s="249"/>
      <c r="C229" s="250"/>
      <c r="D229" s="233" t="s">
        <v>182</v>
      </c>
      <c r="E229" s="251" t="s">
        <v>1</v>
      </c>
      <c r="F229" s="252" t="s">
        <v>184</v>
      </c>
      <c r="G229" s="250"/>
      <c r="H229" s="253">
        <v>3</v>
      </c>
      <c r="I229" s="254"/>
      <c r="J229" s="250"/>
      <c r="K229" s="250"/>
      <c r="L229" s="255"/>
      <c r="M229" s="256"/>
      <c r="N229" s="257"/>
      <c r="O229" s="257"/>
      <c r="P229" s="257"/>
      <c r="Q229" s="257"/>
      <c r="R229" s="257"/>
      <c r="S229" s="257"/>
      <c r="T229" s="25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9" t="s">
        <v>182</v>
      </c>
      <c r="AU229" s="259" t="s">
        <v>85</v>
      </c>
      <c r="AV229" s="13" t="s">
        <v>178</v>
      </c>
      <c r="AW229" s="13" t="s">
        <v>32</v>
      </c>
      <c r="AX229" s="13" t="s">
        <v>83</v>
      </c>
      <c r="AY229" s="259" t="s">
        <v>173</v>
      </c>
    </row>
    <row r="230" s="2" customFormat="1" ht="37.8" customHeight="1">
      <c r="A230" s="39"/>
      <c r="B230" s="40"/>
      <c r="C230" s="220" t="s">
        <v>354</v>
      </c>
      <c r="D230" s="220" t="s">
        <v>174</v>
      </c>
      <c r="E230" s="221" t="s">
        <v>495</v>
      </c>
      <c r="F230" s="222" t="s">
        <v>496</v>
      </c>
      <c r="G230" s="223" t="s">
        <v>470</v>
      </c>
      <c r="H230" s="224">
        <v>9</v>
      </c>
      <c r="I230" s="225"/>
      <c r="J230" s="226">
        <f>ROUND(I230*H230,2)</f>
        <v>0</v>
      </c>
      <c r="K230" s="222" t="s">
        <v>283</v>
      </c>
      <c r="L230" s="45"/>
      <c r="M230" s="227" t="s">
        <v>1</v>
      </c>
      <c r="N230" s="228" t="s">
        <v>41</v>
      </c>
      <c r="O230" s="92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1" t="s">
        <v>178</v>
      </c>
      <c r="AT230" s="231" t="s">
        <v>174</v>
      </c>
      <c r="AU230" s="231" t="s">
        <v>85</v>
      </c>
      <c r="AY230" s="18" t="s">
        <v>173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83</v>
      </c>
      <c r="BK230" s="232">
        <f>ROUND(I230*H230,2)</f>
        <v>0</v>
      </c>
      <c r="BL230" s="18" t="s">
        <v>178</v>
      </c>
      <c r="BM230" s="231" t="s">
        <v>497</v>
      </c>
    </row>
    <row r="231" s="12" customFormat="1">
      <c r="A231" s="12"/>
      <c r="B231" s="238"/>
      <c r="C231" s="239"/>
      <c r="D231" s="233" t="s">
        <v>182</v>
      </c>
      <c r="E231" s="240" t="s">
        <v>1</v>
      </c>
      <c r="F231" s="241" t="s">
        <v>498</v>
      </c>
      <c r="G231" s="239"/>
      <c r="H231" s="242">
        <v>9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48" t="s">
        <v>182</v>
      </c>
      <c r="AU231" s="248" t="s">
        <v>85</v>
      </c>
      <c r="AV231" s="12" t="s">
        <v>85</v>
      </c>
      <c r="AW231" s="12" t="s">
        <v>32</v>
      </c>
      <c r="AX231" s="12" t="s">
        <v>76</v>
      </c>
      <c r="AY231" s="248" t="s">
        <v>173</v>
      </c>
    </row>
    <row r="232" s="13" customFormat="1">
      <c r="A232" s="13"/>
      <c r="B232" s="249"/>
      <c r="C232" s="250"/>
      <c r="D232" s="233" t="s">
        <v>182</v>
      </c>
      <c r="E232" s="251" t="s">
        <v>1</v>
      </c>
      <c r="F232" s="252" t="s">
        <v>184</v>
      </c>
      <c r="G232" s="250"/>
      <c r="H232" s="253">
        <v>9</v>
      </c>
      <c r="I232" s="254"/>
      <c r="J232" s="250"/>
      <c r="K232" s="250"/>
      <c r="L232" s="255"/>
      <c r="M232" s="256"/>
      <c r="N232" s="257"/>
      <c r="O232" s="257"/>
      <c r="P232" s="257"/>
      <c r="Q232" s="257"/>
      <c r="R232" s="257"/>
      <c r="S232" s="257"/>
      <c r="T232" s="25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9" t="s">
        <v>182</v>
      </c>
      <c r="AU232" s="259" t="s">
        <v>85</v>
      </c>
      <c r="AV232" s="13" t="s">
        <v>178</v>
      </c>
      <c r="AW232" s="13" t="s">
        <v>32</v>
      </c>
      <c r="AX232" s="13" t="s">
        <v>83</v>
      </c>
      <c r="AY232" s="259" t="s">
        <v>173</v>
      </c>
    </row>
    <row r="233" s="2" customFormat="1" ht="37.8" customHeight="1">
      <c r="A233" s="39"/>
      <c r="B233" s="40"/>
      <c r="C233" s="220" t="s">
        <v>499</v>
      </c>
      <c r="D233" s="220" t="s">
        <v>174</v>
      </c>
      <c r="E233" s="221" t="s">
        <v>500</v>
      </c>
      <c r="F233" s="222" t="s">
        <v>501</v>
      </c>
      <c r="G233" s="223" t="s">
        <v>221</v>
      </c>
      <c r="H233" s="224">
        <v>0.30599999999999999</v>
      </c>
      <c r="I233" s="225"/>
      <c r="J233" s="226">
        <f>ROUND(I233*H233,2)</f>
        <v>0</v>
      </c>
      <c r="K233" s="222" t="s">
        <v>283</v>
      </c>
      <c r="L233" s="45"/>
      <c r="M233" s="227" t="s">
        <v>1</v>
      </c>
      <c r="N233" s="228" t="s">
        <v>41</v>
      </c>
      <c r="O233" s="92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1" t="s">
        <v>178</v>
      </c>
      <c r="AT233" s="231" t="s">
        <v>174</v>
      </c>
      <c r="AU233" s="231" t="s">
        <v>85</v>
      </c>
      <c r="AY233" s="18" t="s">
        <v>173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83</v>
      </c>
      <c r="BK233" s="232">
        <f>ROUND(I233*H233,2)</f>
        <v>0</v>
      </c>
      <c r="BL233" s="18" t="s">
        <v>178</v>
      </c>
      <c r="BM233" s="231" t="s">
        <v>502</v>
      </c>
    </row>
    <row r="234" s="12" customFormat="1">
      <c r="A234" s="12"/>
      <c r="B234" s="238"/>
      <c r="C234" s="239"/>
      <c r="D234" s="233" t="s">
        <v>182</v>
      </c>
      <c r="E234" s="240" t="s">
        <v>1</v>
      </c>
      <c r="F234" s="241" t="s">
        <v>503</v>
      </c>
      <c r="G234" s="239"/>
      <c r="H234" s="242">
        <v>0.152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48" t="s">
        <v>182</v>
      </c>
      <c r="AU234" s="248" t="s">
        <v>85</v>
      </c>
      <c r="AV234" s="12" t="s">
        <v>85</v>
      </c>
      <c r="AW234" s="12" t="s">
        <v>32</v>
      </c>
      <c r="AX234" s="12" t="s">
        <v>76</v>
      </c>
      <c r="AY234" s="248" t="s">
        <v>173</v>
      </c>
    </row>
    <row r="235" s="12" customFormat="1">
      <c r="A235" s="12"/>
      <c r="B235" s="238"/>
      <c r="C235" s="239"/>
      <c r="D235" s="233" t="s">
        <v>182</v>
      </c>
      <c r="E235" s="240" t="s">
        <v>1</v>
      </c>
      <c r="F235" s="241" t="s">
        <v>504</v>
      </c>
      <c r="G235" s="239"/>
      <c r="H235" s="242">
        <v>0.031</v>
      </c>
      <c r="I235" s="243"/>
      <c r="J235" s="239"/>
      <c r="K235" s="239"/>
      <c r="L235" s="244"/>
      <c r="M235" s="245"/>
      <c r="N235" s="246"/>
      <c r="O235" s="246"/>
      <c r="P235" s="246"/>
      <c r="Q235" s="246"/>
      <c r="R235" s="246"/>
      <c r="S235" s="246"/>
      <c r="T235" s="247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48" t="s">
        <v>182</v>
      </c>
      <c r="AU235" s="248" t="s">
        <v>85</v>
      </c>
      <c r="AV235" s="12" t="s">
        <v>85</v>
      </c>
      <c r="AW235" s="12" t="s">
        <v>32</v>
      </c>
      <c r="AX235" s="12" t="s">
        <v>76</v>
      </c>
      <c r="AY235" s="248" t="s">
        <v>173</v>
      </c>
    </row>
    <row r="236" s="12" customFormat="1">
      <c r="A236" s="12"/>
      <c r="B236" s="238"/>
      <c r="C236" s="239"/>
      <c r="D236" s="233" t="s">
        <v>182</v>
      </c>
      <c r="E236" s="240" t="s">
        <v>1</v>
      </c>
      <c r="F236" s="241" t="s">
        <v>505</v>
      </c>
      <c r="G236" s="239"/>
      <c r="H236" s="242">
        <v>0.034000000000000002</v>
      </c>
      <c r="I236" s="243"/>
      <c r="J236" s="239"/>
      <c r="K236" s="239"/>
      <c r="L236" s="244"/>
      <c r="M236" s="245"/>
      <c r="N236" s="246"/>
      <c r="O236" s="246"/>
      <c r="P236" s="246"/>
      <c r="Q236" s="246"/>
      <c r="R236" s="246"/>
      <c r="S236" s="246"/>
      <c r="T236" s="247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48" t="s">
        <v>182</v>
      </c>
      <c r="AU236" s="248" t="s">
        <v>85</v>
      </c>
      <c r="AV236" s="12" t="s">
        <v>85</v>
      </c>
      <c r="AW236" s="12" t="s">
        <v>32</v>
      </c>
      <c r="AX236" s="12" t="s">
        <v>76</v>
      </c>
      <c r="AY236" s="248" t="s">
        <v>173</v>
      </c>
    </row>
    <row r="237" s="12" customFormat="1">
      <c r="A237" s="12"/>
      <c r="B237" s="238"/>
      <c r="C237" s="239"/>
      <c r="D237" s="233" t="s">
        <v>182</v>
      </c>
      <c r="E237" s="240" t="s">
        <v>1</v>
      </c>
      <c r="F237" s="241" t="s">
        <v>506</v>
      </c>
      <c r="G237" s="239"/>
      <c r="H237" s="242">
        <v>0.088999999999999996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248" t="s">
        <v>182</v>
      </c>
      <c r="AU237" s="248" t="s">
        <v>85</v>
      </c>
      <c r="AV237" s="12" t="s">
        <v>85</v>
      </c>
      <c r="AW237" s="12" t="s">
        <v>32</v>
      </c>
      <c r="AX237" s="12" t="s">
        <v>76</v>
      </c>
      <c r="AY237" s="248" t="s">
        <v>173</v>
      </c>
    </row>
    <row r="238" s="13" customFormat="1">
      <c r="A238" s="13"/>
      <c r="B238" s="249"/>
      <c r="C238" s="250"/>
      <c r="D238" s="233" t="s">
        <v>182</v>
      </c>
      <c r="E238" s="251" t="s">
        <v>1</v>
      </c>
      <c r="F238" s="252" t="s">
        <v>184</v>
      </c>
      <c r="G238" s="250"/>
      <c r="H238" s="253">
        <v>0.30599999999999999</v>
      </c>
      <c r="I238" s="254"/>
      <c r="J238" s="250"/>
      <c r="K238" s="250"/>
      <c r="L238" s="255"/>
      <c r="M238" s="256"/>
      <c r="N238" s="257"/>
      <c r="O238" s="257"/>
      <c r="P238" s="257"/>
      <c r="Q238" s="257"/>
      <c r="R238" s="257"/>
      <c r="S238" s="257"/>
      <c r="T238" s="25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9" t="s">
        <v>182</v>
      </c>
      <c r="AU238" s="259" t="s">
        <v>85</v>
      </c>
      <c r="AV238" s="13" t="s">
        <v>178</v>
      </c>
      <c r="AW238" s="13" t="s">
        <v>32</v>
      </c>
      <c r="AX238" s="13" t="s">
        <v>83</v>
      </c>
      <c r="AY238" s="259" t="s">
        <v>173</v>
      </c>
    </row>
    <row r="239" s="2" customFormat="1" ht="21.75" customHeight="1">
      <c r="A239" s="39"/>
      <c r="B239" s="40"/>
      <c r="C239" s="275" t="s">
        <v>358</v>
      </c>
      <c r="D239" s="275" t="s">
        <v>335</v>
      </c>
      <c r="E239" s="276" t="s">
        <v>507</v>
      </c>
      <c r="F239" s="277" t="s">
        <v>508</v>
      </c>
      <c r="G239" s="278" t="s">
        <v>221</v>
      </c>
      <c r="H239" s="279">
        <v>0.071999999999999995</v>
      </c>
      <c r="I239" s="280"/>
      <c r="J239" s="281">
        <f>ROUND(I239*H239,2)</f>
        <v>0</v>
      </c>
      <c r="K239" s="277" t="s">
        <v>283</v>
      </c>
      <c r="L239" s="282"/>
      <c r="M239" s="283" t="s">
        <v>1</v>
      </c>
      <c r="N239" s="284" t="s">
        <v>41</v>
      </c>
      <c r="O239" s="92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1" t="s">
        <v>213</v>
      </c>
      <c r="AT239" s="231" t="s">
        <v>335</v>
      </c>
      <c r="AU239" s="231" t="s">
        <v>85</v>
      </c>
      <c r="AY239" s="18" t="s">
        <v>173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8" t="s">
        <v>83</v>
      </c>
      <c r="BK239" s="232">
        <f>ROUND(I239*H239,2)</f>
        <v>0</v>
      </c>
      <c r="BL239" s="18" t="s">
        <v>178</v>
      </c>
      <c r="BM239" s="231" t="s">
        <v>509</v>
      </c>
    </row>
    <row r="240" s="12" customFormat="1">
      <c r="A240" s="12"/>
      <c r="B240" s="238"/>
      <c r="C240" s="239"/>
      <c r="D240" s="233" t="s">
        <v>182</v>
      </c>
      <c r="E240" s="240" t="s">
        <v>1</v>
      </c>
      <c r="F240" s="241" t="s">
        <v>504</v>
      </c>
      <c r="G240" s="239"/>
      <c r="H240" s="242">
        <v>0.031</v>
      </c>
      <c r="I240" s="243"/>
      <c r="J240" s="239"/>
      <c r="K240" s="239"/>
      <c r="L240" s="244"/>
      <c r="M240" s="245"/>
      <c r="N240" s="246"/>
      <c r="O240" s="246"/>
      <c r="P240" s="246"/>
      <c r="Q240" s="246"/>
      <c r="R240" s="246"/>
      <c r="S240" s="246"/>
      <c r="T240" s="247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48" t="s">
        <v>182</v>
      </c>
      <c r="AU240" s="248" t="s">
        <v>85</v>
      </c>
      <c r="AV240" s="12" t="s">
        <v>85</v>
      </c>
      <c r="AW240" s="12" t="s">
        <v>32</v>
      </c>
      <c r="AX240" s="12" t="s">
        <v>76</v>
      </c>
      <c r="AY240" s="248" t="s">
        <v>173</v>
      </c>
    </row>
    <row r="241" s="12" customFormat="1">
      <c r="A241" s="12"/>
      <c r="B241" s="238"/>
      <c r="C241" s="239"/>
      <c r="D241" s="233" t="s">
        <v>182</v>
      </c>
      <c r="E241" s="240" t="s">
        <v>1</v>
      </c>
      <c r="F241" s="241" t="s">
        <v>505</v>
      </c>
      <c r="G241" s="239"/>
      <c r="H241" s="242">
        <v>0.034000000000000002</v>
      </c>
      <c r="I241" s="243"/>
      <c r="J241" s="239"/>
      <c r="K241" s="239"/>
      <c r="L241" s="244"/>
      <c r="M241" s="245"/>
      <c r="N241" s="246"/>
      <c r="O241" s="246"/>
      <c r="P241" s="246"/>
      <c r="Q241" s="246"/>
      <c r="R241" s="246"/>
      <c r="S241" s="246"/>
      <c r="T241" s="247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48" t="s">
        <v>182</v>
      </c>
      <c r="AU241" s="248" t="s">
        <v>85</v>
      </c>
      <c r="AV241" s="12" t="s">
        <v>85</v>
      </c>
      <c r="AW241" s="12" t="s">
        <v>32</v>
      </c>
      <c r="AX241" s="12" t="s">
        <v>76</v>
      </c>
      <c r="AY241" s="248" t="s">
        <v>173</v>
      </c>
    </row>
    <row r="242" s="13" customFormat="1">
      <c r="A242" s="13"/>
      <c r="B242" s="249"/>
      <c r="C242" s="250"/>
      <c r="D242" s="233" t="s">
        <v>182</v>
      </c>
      <c r="E242" s="251" t="s">
        <v>1</v>
      </c>
      <c r="F242" s="252" t="s">
        <v>184</v>
      </c>
      <c r="G242" s="250"/>
      <c r="H242" s="253">
        <v>0.065000000000000002</v>
      </c>
      <c r="I242" s="254"/>
      <c r="J242" s="250"/>
      <c r="K242" s="250"/>
      <c r="L242" s="255"/>
      <c r="M242" s="256"/>
      <c r="N242" s="257"/>
      <c r="O242" s="257"/>
      <c r="P242" s="257"/>
      <c r="Q242" s="257"/>
      <c r="R242" s="257"/>
      <c r="S242" s="257"/>
      <c r="T242" s="25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9" t="s">
        <v>182</v>
      </c>
      <c r="AU242" s="259" t="s">
        <v>85</v>
      </c>
      <c r="AV242" s="13" t="s">
        <v>178</v>
      </c>
      <c r="AW242" s="13" t="s">
        <v>32</v>
      </c>
      <c r="AX242" s="13" t="s">
        <v>76</v>
      </c>
      <c r="AY242" s="259" t="s">
        <v>173</v>
      </c>
    </row>
    <row r="243" s="12" customFormat="1">
      <c r="A243" s="12"/>
      <c r="B243" s="238"/>
      <c r="C243" s="239"/>
      <c r="D243" s="233" t="s">
        <v>182</v>
      </c>
      <c r="E243" s="240" t="s">
        <v>1</v>
      </c>
      <c r="F243" s="241" t="s">
        <v>510</v>
      </c>
      <c r="G243" s="239"/>
      <c r="H243" s="242">
        <v>0.071999999999999995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48" t="s">
        <v>182</v>
      </c>
      <c r="AU243" s="248" t="s">
        <v>85</v>
      </c>
      <c r="AV243" s="12" t="s">
        <v>85</v>
      </c>
      <c r="AW243" s="12" t="s">
        <v>32</v>
      </c>
      <c r="AX243" s="12" t="s">
        <v>76</v>
      </c>
      <c r="AY243" s="248" t="s">
        <v>173</v>
      </c>
    </row>
    <row r="244" s="13" customFormat="1">
      <c r="A244" s="13"/>
      <c r="B244" s="249"/>
      <c r="C244" s="250"/>
      <c r="D244" s="233" t="s">
        <v>182</v>
      </c>
      <c r="E244" s="251" t="s">
        <v>1</v>
      </c>
      <c r="F244" s="252" t="s">
        <v>184</v>
      </c>
      <c r="G244" s="250"/>
      <c r="H244" s="253">
        <v>0.071999999999999995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9" t="s">
        <v>182</v>
      </c>
      <c r="AU244" s="259" t="s">
        <v>85</v>
      </c>
      <c r="AV244" s="13" t="s">
        <v>178</v>
      </c>
      <c r="AW244" s="13" t="s">
        <v>32</v>
      </c>
      <c r="AX244" s="13" t="s">
        <v>83</v>
      </c>
      <c r="AY244" s="259" t="s">
        <v>173</v>
      </c>
    </row>
    <row r="245" s="2" customFormat="1" ht="21.75" customHeight="1">
      <c r="A245" s="39"/>
      <c r="B245" s="40"/>
      <c r="C245" s="275" t="s">
        <v>511</v>
      </c>
      <c r="D245" s="275" t="s">
        <v>335</v>
      </c>
      <c r="E245" s="276" t="s">
        <v>512</v>
      </c>
      <c r="F245" s="277" t="s">
        <v>513</v>
      </c>
      <c r="G245" s="278" t="s">
        <v>221</v>
      </c>
      <c r="H245" s="279">
        <v>0.16700000000000001</v>
      </c>
      <c r="I245" s="280"/>
      <c r="J245" s="281">
        <f>ROUND(I245*H245,2)</f>
        <v>0</v>
      </c>
      <c r="K245" s="277" t="s">
        <v>283</v>
      </c>
      <c r="L245" s="282"/>
      <c r="M245" s="283" t="s">
        <v>1</v>
      </c>
      <c r="N245" s="284" t="s">
        <v>41</v>
      </c>
      <c r="O245" s="92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1" t="s">
        <v>213</v>
      </c>
      <c r="AT245" s="231" t="s">
        <v>335</v>
      </c>
      <c r="AU245" s="231" t="s">
        <v>85</v>
      </c>
      <c r="AY245" s="18" t="s">
        <v>173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8" t="s">
        <v>83</v>
      </c>
      <c r="BK245" s="232">
        <f>ROUND(I245*H245,2)</f>
        <v>0</v>
      </c>
      <c r="BL245" s="18" t="s">
        <v>178</v>
      </c>
      <c r="BM245" s="231" t="s">
        <v>514</v>
      </c>
    </row>
    <row r="246" s="12" customFormat="1">
      <c r="A246" s="12"/>
      <c r="B246" s="238"/>
      <c r="C246" s="239"/>
      <c r="D246" s="233" t="s">
        <v>182</v>
      </c>
      <c r="E246" s="240" t="s">
        <v>1</v>
      </c>
      <c r="F246" s="241" t="s">
        <v>503</v>
      </c>
      <c r="G246" s="239"/>
      <c r="H246" s="242">
        <v>0.152</v>
      </c>
      <c r="I246" s="243"/>
      <c r="J246" s="239"/>
      <c r="K246" s="239"/>
      <c r="L246" s="244"/>
      <c r="M246" s="245"/>
      <c r="N246" s="246"/>
      <c r="O246" s="246"/>
      <c r="P246" s="246"/>
      <c r="Q246" s="246"/>
      <c r="R246" s="246"/>
      <c r="S246" s="246"/>
      <c r="T246" s="247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248" t="s">
        <v>182</v>
      </c>
      <c r="AU246" s="248" t="s">
        <v>85</v>
      </c>
      <c r="AV246" s="12" t="s">
        <v>85</v>
      </c>
      <c r="AW246" s="12" t="s">
        <v>32</v>
      </c>
      <c r="AX246" s="12" t="s">
        <v>76</v>
      </c>
      <c r="AY246" s="248" t="s">
        <v>173</v>
      </c>
    </row>
    <row r="247" s="13" customFormat="1">
      <c r="A247" s="13"/>
      <c r="B247" s="249"/>
      <c r="C247" s="250"/>
      <c r="D247" s="233" t="s">
        <v>182</v>
      </c>
      <c r="E247" s="251" t="s">
        <v>1</v>
      </c>
      <c r="F247" s="252" t="s">
        <v>184</v>
      </c>
      <c r="G247" s="250"/>
      <c r="H247" s="253">
        <v>0.152</v>
      </c>
      <c r="I247" s="254"/>
      <c r="J247" s="250"/>
      <c r="K247" s="250"/>
      <c r="L247" s="255"/>
      <c r="M247" s="256"/>
      <c r="N247" s="257"/>
      <c r="O247" s="257"/>
      <c r="P247" s="257"/>
      <c r="Q247" s="257"/>
      <c r="R247" s="257"/>
      <c r="S247" s="257"/>
      <c r="T247" s="25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9" t="s">
        <v>182</v>
      </c>
      <c r="AU247" s="259" t="s">
        <v>85</v>
      </c>
      <c r="AV247" s="13" t="s">
        <v>178</v>
      </c>
      <c r="AW247" s="13" t="s">
        <v>32</v>
      </c>
      <c r="AX247" s="13" t="s">
        <v>76</v>
      </c>
      <c r="AY247" s="259" t="s">
        <v>173</v>
      </c>
    </row>
    <row r="248" s="12" customFormat="1">
      <c r="A248" s="12"/>
      <c r="B248" s="238"/>
      <c r="C248" s="239"/>
      <c r="D248" s="233" t="s">
        <v>182</v>
      </c>
      <c r="E248" s="240" t="s">
        <v>1</v>
      </c>
      <c r="F248" s="241" t="s">
        <v>515</v>
      </c>
      <c r="G248" s="239"/>
      <c r="H248" s="242">
        <v>0.16700000000000001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248" t="s">
        <v>182</v>
      </c>
      <c r="AU248" s="248" t="s">
        <v>85</v>
      </c>
      <c r="AV248" s="12" t="s">
        <v>85</v>
      </c>
      <c r="AW248" s="12" t="s">
        <v>32</v>
      </c>
      <c r="AX248" s="12" t="s">
        <v>76</v>
      </c>
      <c r="AY248" s="248" t="s">
        <v>173</v>
      </c>
    </row>
    <row r="249" s="13" customFormat="1">
      <c r="A249" s="13"/>
      <c r="B249" s="249"/>
      <c r="C249" s="250"/>
      <c r="D249" s="233" t="s">
        <v>182</v>
      </c>
      <c r="E249" s="251" t="s">
        <v>1</v>
      </c>
      <c r="F249" s="252" t="s">
        <v>184</v>
      </c>
      <c r="G249" s="250"/>
      <c r="H249" s="253">
        <v>0.16700000000000001</v>
      </c>
      <c r="I249" s="254"/>
      <c r="J249" s="250"/>
      <c r="K249" s="250"/>
      <c r="L249" s="255"/>
      <c r="M249" s="256"/>
      <c r="N249" s="257"/>
      <c r="O249" s="257"/>
      <c r="P249" s="257"/>
      <c r="Q249" s="257"/>
      <c r="R249" s="257"/>
      <c r="S249" s="257"/>
      <c r="T249" s="25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9" t="s">
        <v>182</v>
      </c>
      <c r="AU249" s="259" t="s">
        <v>85</v>
      </c>
      <c r="AV249" s="13" t="s">
        <v>178</v>
      </c>
      <c r="AW249" s="13" t="s">
        <v>32</v>
      </c>
      <c r="AX249" s="13" t="s">
        <v>83</v>
      </c>
      <c r="AY249" s="259" t="s">
        <v>173</v>
      </c>
    </row>
    <row r="250" s="2" customFormat="1" ht="21.75" customHeight="1">
      <c r="A250" s="39"/>
      <c r="B250" s="40"/>
      <c r="C250" s="275" t="s">
        <v>362</v>
      </c>
      <c r="D250" s="275" t="s">
        <v>335</v>
      </c>
      <c r="E250" s="276" t="s">
        <v>516</v>
      </c>
      <c r="F250" s="277" t="s">
        <v>517</v>
      </c>
      <c r="G250" s="278" t="s">
        <v>221</v>
      </c>
      <c r="H250" s="279">
        <v>0.098000000000000004</v>
      </c>
      <c r="I250" s="280"/>
      <c r="J250" s="281">
        <f>ROUND(I250*H250,2)</f>
        <v>0</v>
      </c>
      <c r="K250" s="277" t="s">
        <v>283</v>
      </c>
      <c r="L250" s="282"/>
      <c r="M250" s="283" t="s">
        <v>1</v>
      </c>
      <c r="N250" s="284" t="s">
        <v>41</v>
      </c>
      <c r="O250" s="92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1" t="s">
        <v>213</v>
      </c>
      <c r="AT250" s="231" t="s">
        <v>335</v>
      </c>
      <c r="AU250" s="231" t="s">
        <v>85</v>
      </c>
      <c r="AY250" s="18" t="s">
        <v>173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8" t="s">
        <v>83</v>
      </c>
      <c r="BK250" s="232">
        <f>ROUND(I250*H250,2)</f>
        <v>0</v>
      </c>
      <c r="BL250" s="18" t="s">
        <v>178</v>
      </c>
      <c r="BM250" s="231" t="s">
        <v>518</v>
      </c>
    </row>
    <row r="251" s="2" customFormat="1" ht="44.25" customHeight="1">
      <c r="A251" s="39"/>
      <c r="B251" s="40"/>
      <c r="C251" s="220" t="s">
        <v>519</v>
      </c>
      <c r="D251" s="220" t="s">
        <v>174</v>
      </c>
      <c r="E251" s="221" t="s">
        <v>520</v>
      </c>
      <c r="F251" s="222" t="s">
        <v>521</v>
      </c>
      <c r="G251" s="223" t="s">
        <v>304</v>
      </c>
      <c r="H251" s="224">
        <v>46.985999999999997</v>
      </c>
      <c r="I251" s="225"/>
      <c r="J251" s="226">
        <f>ROUND(I251*H251,2)</f>
        <v>0</v>
      </c>
      <c r="K251" s="222" t="s">
        <v>283</v>
      </c>
      <c r="L251" s="45"/>
      <c r="M251" s="227" t="s">
        <v>1</v>
      </c>
      <c r="N251" s="228" t="s">
        <v>41</v>
      </c>
      <c r="O251" s="92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1" t="s">
        <v>178</v>
      </c>
      <c r="AT251" s="231" t="s">
        <v>174</v>
      </c>
      <c r="AU251" s="231" t="s">
        <v>85</v>
      </c>
      <c r="AY251" s="18" t="s">
        <v>173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8" t="s">
        <v>83</v>
      </c>
      <c r="BK251" s="232">
        <f>ROUND(I251*H251,2)</f>
        <v>0</v>
      </c>
      <c r="BL251" s="18" t="s">
        <v>178</v>
      </c>
      <c r="BM251" s="231" t="s">
        <v>522</v>
      </c>
    </row>
    <row r="252" s="12" customFormat="1">
      <c r="A252" s="12"/>
      <c r="B252" s="238"/>
      <c r="C252" s="239"/>
      <c r="D252" s="233" t="s">
        <v>182</v>
      </c>
      <c r="E252" s="240" t="s">
        <v>1</v>
      </c>
      <c r="F252" s="241" t="s">
        <v>523</v>
      </c>
      <c r="G252" s="239"/>
      <c r="H252" s="242">
        <v>46.985999999999997</v>
      </c>
      <c r="I252" s="243"/>
      <c r="J252" s="239"/>
      <c r="K252" s="239"/>
      <c r="L252" s="244"/>
      <c r="M252" s="245"/>
      <c r="N252" s="246"/>
      <c r="O252" s="246"/>
      <c r="P252" s="246"/>
      <c r="Q252" s="246"/>
      <c r="R252" s="246"/>
      <c r="S252" s="246"/>
      <c r="T252" s="247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48" t="s">
        <v>182</v>
      </c>
      <c r="AU252" s="248" t="s">
        <v>85</v>
      </c>
      <c r="AV252" s="12" t="s">
        <v>85</v>
      </c>
      <c r="AW252" s="12" t="s">
        <v>32</v>
      </c>
      <c r="AX252" s="12" t="s">
        <v>76</v>
      </c>
      <c r="AY252" s="248" t="s">
        <v>173</v>
      </c>
    </row>
    <row r="253" s="13" customFormat="1">
      <c r="A253" s="13"/>
      <c r="B253" s="249"/>
      <c r="C253" s="250"/>
      <c r="D253" s="233" t="s">
        <v>182</v>
      </c>
      <c r="E253" s="251" t="s">
        <v>1</v>
      </c>
      <c r="F253" s="252" t="s">
        <v>184</v>
      </c>
      <c r="G253" s="250"/>
      <c r="H253" s="253">
        <v>46.985999999999997</v>
      </c>
      <c r="I253" s="254"/>
      <c r="J253" s="250"/>
      <c r="K253" s="250"/>
      <c r="L253" s="255"/>
      <c r="M253" s="256"/>
      <c r="N253" s="257"/>
      <c r="O253" s="257"/>
      <c r="P253" s="257"/>
      <c r="Q253" s="257"/>
      <c r="R253" s="257"/>
      <c r="S253" s="257"/>
      <c r="T253" s="25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9" t="s">
        <v>182</v>
      </c>
      <c r="AU253" s="259" t="s">
        <v>85</v>
      </c>
      <c r="AV253" s="13" t="s">
        <v>178</v>
      </c>
      <c r="AW253" s="13" t="s">
        <v>32</v>
      </c>
      <c r="AX253" s="13" t="s">
        <v>83</v>
      </c>
      <c r="AY253" s="259" t="s">
        <v>173</v>
      </c>
    </row>
    <row r="254" s="2" customFormat="1" ht="37.8" customHeight="1">
      <c r="A254" s="39"/>
      <c r="B254" s="40"/>
      <c r="C254" s="220" t="s">
        <v>368</v>
      </c>
      <c r="D254" s="220" t="s">
        <v>174</v>
      </c>
      <c r="E254" s="221" t="s">
        <v>524</v>
      </c>
      <c r="F254" s="222" t="s">
        <v>525</v>
      </c>
      <c r="G254" s="223" t="s">
        <v>304</v>
      </c>
      <c r="H254" s="224">
        <v>45.774000000000001</v>
      </c>
      <c r="I254" s="225"/>
      <c r="J254" s="226">
        <f>ROUND(I254*H254,2)</f>
        <v>0</v>
      </c>
      <c r="K254" s="222" t="s">
        <v>283</v>
      </c>
      <c r="L254" s="45"/>
      <c r="M254" s="227" t="s">
        <v>1</v>
      </c>
      <c r="N254" s="228" t="s">
        <v>41</v>
      </c>
      <c r="O254" s="92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1" t="s">
        <v>178</v>
      </c>
      <c r="AT254" s="231" t="s">
        <v>174</v>
      </c>
      <c r="AU254" s="231" t="s">
        <v>85</v>
      </c>
      <c r="AY254" s="18" t="s">
        <v>173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8" t="s">
        <v>83</v>
      </c>
      <c r="BK254" s="232">
        <f>ROUND(I254*H254,2)</f>
        <v>0</v>
      </c>
      <c r="BL254" s="18" t="s">
        <v>178</v>
      </c>
      <c r="BM254" s="231" t="s">
        <v>526</v>
      </c>
    </row>
    <row r="255" s="12" customFormat="1">
      <c r="A255" s="12"/>
      <c r="B255" s="238"/>
      <c r="C255" s="239"/>
      <c r="D255" s="233" t="s">
        <v>182</v>
      </c>
      <c r="E255" s="240" t="s">
        <v>1</v>
      </c>
      <c r="F255" s="241" t="s">
        <v>527</v>
      </c>
      <c r="G255" s="239"/>
      <c r="H255" s="242">
        <v>36.936</v>
      </c>
      <c r="I255" s="243"/>
      <c r="J255" s="239"/>
      <c r="K255" s="239"/>
      <c r="L255" s="244"/>
      <c r="M255" s="245"/>
      <c r="N255" s="246"/>
      <c r="O255" s="246"/>
      <c r="P255" s="246"/>
      <c r="Q255" s="246"/>
      <c r="R255" s="246"/>
      <c r="S255" s="246"/>
      <c r="T255" s="247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48" t="s">
        <v>182</v>
      </c>
      <c r="AU255" s="248" t="s">
        <v>85</v>
      </c>
      <c r="AV255" s="12" t="s">
        <v>85</v>
      </c>
      <c r="AW255" s="12" t="s">
        <v>32</v>
      </c>
      <c r="AX255" s="12" t="s">
        <v>76</v>
      </c>
      <c r="AY255" s="248" t="s">
        <v>173</v>
      </c>
    </row>
    <row r="256" s="12" customFormat="1">
      <c r="A256" s="12"/>
      <c r="B256" s="238"/>
      <c r="C256" s="239"/>
      <c r="D256" s="233" t="s">
        <v>182</v>
      </c>
      <c r="E256" s="240" t="s">
        <v>1</v>
      </c>
      <c r="F256" s="241" t="s">
        <v>528</v>
      </c>
      <c r="G256" s="239"/>
      <c r="H256" s="242">
        <v>8.8379999999999992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248" t="s">
        <v>182</v>
      </c>
      <c r="AU256" s="248" t="s">
        <v>85</v>
      </c>
      <c r="AV256" s="12" t="s">
        <v>85</v>
      </c>
      <c r="AW256" s="12" t="s">
        <v>32</v>
      </c>
      <c r="AX256" s="12" t="s">
        <v>76</v>
      </c>
      <c r="AY256" s="248" t="s">
        <v>173</v>
      </c>
    </row>
    <row r="257" s="13" customFormat="1">
      <c r="A257" s="13"/>
      <c r="B257" s="249"/>
      <c r="C257" s="250"/>
      <c r="D257" s="233" t="s">
        <v>182</v>
      </c>
      <c r="E257" s="251" t="s">
        <v>1</v>
      </c>
      <c r="F257" s="252" t="s">
        <v>184</v>
      </c>
      <c r="G257" s="250"/>
      <c r="H257" s="253">
        <v>45.774000000000001</v>
      </c>
      <c r="I257" s="254"/>
      <c r="J257" s="250"/>
      <c r="K257" s="250"/>
      <c r="L257" s="255"/>
      <c r="M257" s="256"/>
      <c r="N257" s="257"/>
      <c r="O257" s="257"/>
      <c r="P257" s="257"/>
      <c r="Q257" s="257"/>
      <c r="R257" s="257"/>
      <c r="S257" s="257"/>
      <c r="T257" s="25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9" t="s">
        <v>182</v>
      </c>
      <c r="AU257" s="259" t="s">
        <v>85</v>
      </c>
      <c r="AV257" s="13" t="s">
        <v>178</v>
      </c>
      <c r="AW257" s="13" t="s">
        <v>32</v>
      </c>
      <c r="AX257" s="13" t="s">
        <v>83</v>
      </c>
      <c r="AY257" s="259" t="s">
        <v>173</v>
      </c>
    </row>
    <row r="258" s="2" customFormat="1" ht="37.8" customHeight="1">
      <c r="A258" s="39"/>
      <c r="B258" s="40"/>
      <c r="C258" s="220" t="s">
        <v>529</v>
      </c>
      <c r="D258" s="220" t="s">
        <v>174</v>
      </c>
      <c r="E258" s="221" t="s">
        <v>530</v>
      </c>
      <c r="F258" s="222" t="s">
        <v>531</v>
      </c>
      <c r="G258" s="223" t="s">
        <v>304</v>
      </c>
      <c r="H258" s="224">
        <v>11.345000000000001</v>
      </c>
      <c r="I258" s="225"/>
      <c r="J258" s="226">
        <f>ROUND(I258*H258,2)</f>
        <v>0</v>
      </c>
      <c r="K258" s="222" t="s">
        <v>283</v>
      </c>
      <c r="L258" s="45"/>
      <c r="M258" s="227" t="s">
        <v>1</v>
      </c>
      <c r="N258" s="228" t="s">
        <v>41</v>
      </c>
      <c r="O258" s="92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1" t="s">
        <v>178</v>
      </c>
      <c r="AT258" s="231" t="s">
        <v>174</v>
      </c>
      <c r="AU258" s="231" t="s">
        <v>85</v>
      </c>
      <c r="AY258" s="18" t="s">
        <v>173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8" t="s">
        <v>83</v>
      </c>
      <c r="BK258" s="232">
        <f>ROUND(I258*H258,2)</f>
        <v>0</v>
      </c>
      <c r="BL258" s="18" t="s">
        <v>178</v>
      </c>
      <c r="BM258" s="231" t="s">
        <v>532</v>
      </c>
    </row>
    <row r="259" s="12" customFormat="1">
      <c r="A259" s="12"/>
      <c r="B259" s="238"/>
      <c r="C259" s="239"/>
      <c r="D259" s="233" t="s">
        <v>182</v>
      </c>
      <c r="E259" s="240" t="s">
        <v>1</v>
      </c>
      <c r="F259" s="241" t="s">
        <v>533</v>
      </c>
      <c r="G259" s="239"/>
      <c r="H259" s="242">
        <v>11.345000000000001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48" t="s">
        <v>182</v>
      </c>
      <c r="AU259" s="248" t="s">
        <v>85</v>
      </c>
      <c r="AV259" s="12" t="s">
        <v>85</v>
      </c>
      <c r="AW259" s="12" t="s">
        <v>32</v>
      </c>
      <c r="AX259" s="12" t="s">
        <v>76</v>
      </c>
      <c r="AY259" s="248" t="s">
        <v>173</v>
      </c>
    </row>
    <row r="260" s="13" customFormat="1">
      <c r="A260" s="13"/>
      <c r="B260" s="249"/>
      <c r="C260" s="250"/>
      <c r="D260" s="233" t="s">
        <v>182</v>
      </c>
      <c r="E260" s="251" t="s">
        <v>1</v>
      </c>
      <c r="F260" s="252" t="s">
        <v>184</v>
      </c>
      <c r="G260" s="250"/>
      <c r="H260" s="253">
        <v>11.345000000000001</v>
      </c>
      <c r="I260" s="254"/>
      <c r="J260" s="250"/>
      <c r="K260" s="250"/>
      <c r="L260" s="255"/>
      <c r="M260" s="256"/>
      <c r="N260" s="257"/>
      <c r="O260" s="257"/>
      <c r="P260" s="257"/>
      <c r="Q260" s="257"/>
      <c r="R260" s="257"/>
      <c r="S260" s="257"/>
      <c r="T260" s="25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9" t="s">
        <v>182</v>
      </c>
      <c r="AU260" s="259" t="s">
        <v>85</v>
      </c>
      <c r="AV260" s="13" t="s">
        <v>178</v>
      </c>
      <c r="AW260" s="13" t="s">
        <v>32</v>
      </c>
      <c r="AX260" s="13" t="s">
        <v>83</v>
      </c>
      <c r="AY260" s="259" t="s">
        <v>173</v>
      </c>
    </row>
    <row r="261" s="11" customFormat="1" ht="22.8" customHeight="1">
      <c r="A261" s="11"/>
      <c r="B261" s="206"/>
      <c r="C261" s="207"/>
      <c r="D261" s="208" t="s">
        <v>75</v>
      </c>
      <c r="E261" s="273" t="s">
        <v>178</v>
      </c>
      <c r="F261" s="273" t="s">
        <v>534</v>
      </c>
      <c r="G261" s="207"/>
      <c r="H261" s="207"/>
      <c r="I261" s="210"/>
      <c r="J261" s="274">
        <f>BK261</f>
        <v>0</v>
      </c>
      <c r="K261" s="207"/>
      <c r="L261" s="212"/>
      <c r="M261" s="213"/>
      <c r="N261" s="214"/>
      <c r="O261" s="214"/>
      <c r="P261" s="215">
        <f>SUM(P262:P322)</f>
        <v>0</v>
      </c>
      <c r="Q261" s="214"/>
      <c r="R261" s="215">
        <f>SUM(R262:R322)</f>
        <v>0</v>
      </c>
      <c r="S261" s="214"/>
      <c r="T261" s="216">
        <f>SUM(T262:T322)</f>
        <v>0</v>
      </c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R261" s="217" t="s">
        <v>83</v>
      </c>
      <c r="AT261" s="218" t="s">
        <v>75</v>
      </c>
      <c r="AU261" s="218" t="s">
        <v>83</v>
      </c>
      <c r="AY261" s="217" t="s">
        <v>173</v>
      </c>
      <c r="BK261" s="219">
        <f>SUM(BK262:BK322)</f>
        <v>0</v>
      </c>
    </row>
    <row r="262" s="2" customFormat="1" ht="49.05" customHeight="1">
      <c r="A262" s="39"/>
      <c r="B262" s="40"/>
      <c r="C262" s="220" t="s">
        <v>370</v>
      </c>
      <c r="D262" s="220" t="s">
        <v>174</v>
      </c>
      <c r="E262" s="221" t="s">
        <v>535</v>
      </c>
      <c r="F262" s="222" t="s">
        <v>536</v>
      </c>
      <c r="G262" s="223" t="s">
        <v>314</v>
      </c>
      <c r="H262" s="224">
        <v>4.6799999999999997</v>
      </c>
      <c r="I262" s="225"/>
      <c r="J262" s="226">
        <f>ROUND(I262*H262,2)</f>
        <v>0</v>
      </c>
      <c r="K262" s="222" t="s">
        <v>283</v>
      </c>
      <c r="L262" s="45"/>
      <c r="M262" s="227" t="s">
        <v>1</v>
      </c>
      <c r="N262" s="228" t="s">
        <v>41</v>
      </c>
      <c r="O262" s="92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1" t="s">
        <v>178</v>
      </c>
      <c r="AT262" s="231" t="s">
        <v>174</v>
      </c>
      <c r="AU262" s="231" t="s">
        <v>85</v>
      </c>
      <c r="AY262" s="18" t="s">
        <v>173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8" t="s">
        <v>83</v>
      </c>
      <c r="BK262" s="232">
        <f>ROUND(I262*H262,2)</f>
        <v>0</v>
      </c>
      <c r="BL262" s="18" t="s">
        <v>178</v>
      </c>
      <c r="BM262" s="231" t="s">
        <v>537</v>
      </c>
    </row>
    <row r="263" s="15" customFormat="1">
      <c r="A263" s="15"/>
      <c r="B263" s="285"/>
      <c r="C263" s="286"/>
      <c r="D263" s="233" t="s">
        <v>182</v>
      </c>
      <c r="E263" s="287" t="s">
        <v>1</v>
      </c>
      <c r="F263" s="288" t="s">
        <v>538</v>
      </c>
      <c r="G263" s="286"/>
      <c r="H263" s="287" t="s">
        <v>1</v>
      </c>
      <c r="I263" s="289"/>
      <c r="J263" s="286"/>
      <c r="K263" s="286"/>
      <c r="L263" s="290"/>
      <c r="M263" s="291"/>
      <c r="N263" s="292"/>
      <c r="O263" s="292"/>
      <c r="P263" s="292"/>
      <c r="Q263" s="292"/>
      <c r="R263" s="292"/>
      <c r="S263" s="292"/>
      <c r="T263" s="293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94" t="s">
        <v>182</v>
      </c>
      <c r="AU263" s="294" t="s">
        <v>85</v>
      </c>
      <c r="AV263" s="15" t="s">
        <v>83</v>
      </c>
      <c r="AW263" s="15" t="s">
        <v>32</v>
      </c>
      <c r="AX263" s="15" t="s">
        <v>76</v>
      </c>
      <c r="AY263" s="294" t="s">
        <v>173</v>
      </c>
    </row>
    <row r="264" s="12" customFormat="1">
      <c r="A264" s="12"/>
      <c r="B264" s="238"/>
      <c r="C264" s="239"/>
      <c r="D264" s="233" t="s">
        <v>182</v>
      </c>
      <c r="E264" s="240" t="s">
        <v>1</v>
      </c>
      <c r="F264" s="241" t="s">
        <v>539</v>
      </c>
      <c r="G264" s="239"/>
      <c r="H264" s="242">
        <v>4.6799999999999997</v>
      </c>
      <c r="I264" s="243"/>
      <c r="J264" s="239"/>
      <c r="K264" s="239"/>
      <c r="L264" s="244"/>
      <c r="M264" s="245"/>
      <c r="N264" s="246"/>
      <c r="O264" s="246"/>
      <c r="P264" s="246"/>
      <c r="Q264" s="246"/>
      <c r="R264" s="246"/>
      <c r="S264" s="246"/>
      <c r="T264" s="247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248" t="s">
        <v>182</v>
      </c>
      <c r="AU264" s="248" t="s">
        <v>85</v>
      </c>
      <c r="AV264" s="12" t="s">
        <v>85</v>
      </c>
      <c r="AW264" s="12" t="s">
        <v>32</v>
      </c>
      <c r="AX264" s="12" t="s">
        <v>76</v>
      </c>
      <c r="AY264" s="248" t="s">
        <v>173</v>
      </c>
    </row>
    <row r="265" s="13" customFormat="1">
      <c r="A265" s="13"/>
      <c r="B265" s="249"/>
      <c r="C265" s="250"/>
      <c r="D265" s="233" t="s">
        <v>182</v>
      </c>
      <c r="E265" s="251" t="s">
        <v>1</v>
      </c>
      <c r="F265" s="252" t="s">
        <v>184</v>
      </c>
      <c r="G265" s="250"/>
      <c r="H265" s="253">
        <v>4.6799999999999997</v>
      </c>
      <c r="I265" s="254"/>
      <c r="J265" s="250"/>
      <c r="K265" s="250"/>
      <c r="L265" s="255"/>
      <c r="M265" s="256"/>
      <c r="N265" s="257"/>
      <c r="O265" s="257"/>
      <c r="P265" s="257"/>
      <c r="Q265" s="257"/>
      <c r="R265" s="257"/>
      <c r="S265" s="257"/>
      <c r="T265" s="25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9" t="s">
        <v>182</v>
      </c>
      <c r="AU265" s="259" t="s">
        <v>85</v>
      </c>
      <c r="AV265" s="13" t="s">
        <v>178</v>
      </c>
      <c r="AW265" s="13" t="s">
        <v>32</v>
      </c>
      <c r="AX265" s="13" t="s">
        <v>83</v>
      </c>
      <c r="AY265" s="259" t="s">
        <v>173</v>
      </c>
    </row>
    <row r="266" s="2" customFormat="1" ht="101.25" customHeight="1">
      <c r="A266" s="39"/>
      <c r="B266" s="40"/>
      <c r="C266" s="220" t="s">
        <v>540</v>
      </c>
      <c r="D266" s="220" t="s">
        <v>174</v>
      </c>
      <c r="E266" s="221" t="s">
        <v>541</v>
      </c>
      <c r="F266" s="222" t="s">
        <v>542</v>
      </c>
      <c r="G266" s="223" t="s">
        <v>304</v>
      </c>
      <c r="H266" s="224">
        <v>41.543999999999997</v>
      </c>
      <c r="I266" s="225"/>
      <c r="J266" s="226">
        <f>ROUND(I266*H266,2)</f>
        <v>0</v>
      </c>
      <c r="K266" s="222" t="s">
        <v>283</v>
      </c>
      <c r="L266" s="45"/>
      <c r="M266" s="227" t="s">
        <v>1</v>
      </c>
      <c r="N266" s="228" t="s">
        <v>41</v>
      </c>
      <c r="O266" s="92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1" t="s">
        <v>178</v>
      </c>
      <c r="AT266" s="231" t="s">
        <v>174</v>
      </c>
      <c r="AU266" s="231" t="s">
        <v>85</v>
      </c>
      <c r="AY266" s="18" t="s">
        <v>173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8" t="s">
        <v>83</v>
      </c>
      <c r="BK266" s="232">
        <f>ROUND(I266*H266,2)</f>
        <v>0</v>
      </c>
      <c r="BL266" s="18" t="s">
        <v>178</v>
      </c>
      <c r="BM266" s="231" t="s">
        <v>543</v>
      </c>
    </row>
    <row r="267" s="2" customFormat="1">
      <c r="A267" s="39"/>
      <c r="B267" s="40"/>
      <c r="C267" s="41"/>
      <c r="D267" s="233" t="s">
        <v>180</v>
      </c>
      <c r="E267" s="41"/>
      <c r="F267" s="234" t="s">
        <v>544</v>
      </c>
      <c r="G267" s="41"/>
      <c r="H267" s="41"/>
      <c r="I267" s="235"/>
      <c r="J267" s="41"/>
      <c r="K267" s="41"/>
      <c r="L267" s="45"/>
      <c r="M267" s="236"/>
      <c r="N267" s="237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180</v>
      </c>
      <c r="AU267" s="18" t="s">
        <v>85</v>
      </c>
    </row>
    <row r="268" s="15" customFormat="1">
      <c r="A268" s="15"/>
      <c r="B268" s="285"/>
      <c r="C268" s="286"/>
      <c r="D268" s="233" t="s">
        <v>182</v>
      </c>
      <c r="E268" s="287" t="s">
        <v>1</v>
      </c>
      <c r="F268" s="288" t="s">
        <v>538</v>
      </c>
      <c r="G268" s="286"/>
      <c r="H268" s="287" t="s">
        <v>1</v>
      </c>
      <c r="I268" s="289"/>
      <c r="J268" s="286"/>
      <c r="K268" s="286"/>
      <c r="L268" s="290"/>
      <c r="M268" s="291"/>
      <c r="N268" s="292"/>
      <c r="O268" s="292"/>
      <c r="P268" s="292"/>
      <c r="Q268" s="292"/>
      <c r="R268" s="292"/>
      <c r="S268" s="292"/>
      <c r="T268" s="293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94" t="s">
        <v>182</v>
      </c>
      <c r="AU268" s="294" t="s">
        <v>85</v>
      </c>
      <c r="AV268" s="15" t="s">
        <v>83</v>
      </c>
      <c r="AW268" s="15" t="s">
        <v>32</v>
      </c>
      <c r="AX268" s="15" t="s">
        <v>76</v>
      </c>
      <c r="AY268" s="294" t="s">
        <v>173</v>
      </c>
    </row>
    <row r="269" s="12" customFormat="1">
      <c r="A269" s="12"/>
      <c r="B269" s="238"/>
      <c r="C269" s="239"/>
      <c r="D269" s="233" t="s">
        <v>182</v>
      </c>
      <c r="E269" s="240" t="s">
        <v>1</v>
      </c>
      <c r="F269" s="241" t="s">
        <v>545</v>
      </c>
      <c r="G269" s="239"/>
      <c r="H269" s="242">
        <v>41.543999999999997</v>
      </c>
      <c r="I269" s="243"/>
      <c r="J269" s="239"/>
      <c r="K269" s="239"/>
      <c r="L269" s="244"/>
      <c r="M269" s="245"/>
      <c r="N269" s="246"/>
      <c r="O269" s="246"/>
      <c r="P269" s="246"/>
      <c r="Q269" s="246"/>
      <c r="R269" s="246"/>
      <c r="S269" s="246"/>
      <c r="T269" s="247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T269" s="248" t="s">
        <v>182</v>
      </c>
      <c r="AU269" s="248" t="s">
        <v>85</v>
      </c>
      <c r="AV269" s="12" t="s">
        <v>85</v>
      </c>
      <c r="AW269" s="12" t="s">
        <v>32</v>
      </c>
      <c r="AX269" s="12" t="s">
        <v>76</v>
      </c>
      <c r="AY269" s="248" t="s">
        <v>173</v>
      </c>
    </row>
    <row r="270" s="13" customFormat="1">
      <c r="A270" s="13"/>
      <c r="B270" s="249"/>
      <c r="C270" s="250"/>
      <c r="D270" s="233" t="s">
        <v>182</v>
      </c>
      <c r="E270" s="251" t="s">
        <v>1</v>
      </c>
      <c r="F270" s="252" t="s">
        <v>184</v>
      </c>
      <c r="G270" s="250"/>
      <c r="H270" s="253">
        <v>41.543999999999997</v>
      </c>
      <c r="I270" s="254"/>
      <c r="J270" s="250"/>
      <c r="K270" s="250"/>
      <c r="L270" s="255"/>
      <c r="M270" s="256"/>
      <c r="N270" s="257"/>
      <c r="O270" s="257"/>
      <c r="P270" s="257"/>
      <c r="Q270" s="257"/>
      <c r="R270" s="257"/>
      <c r="S270" s="257"/>
      <c r="T270" s="25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9" t="s">
        <v>182</v>
      </c>
      <c r="AU270" s="259" t="s">
        <v>85</v>
      </c>
      <c r="AV270" s="13" t="s">
        <v>178</v>
      </c>
      <c r="AW270" s="13" t="s">
        <v>32</v>
      </c>
      <c r="AX270" s="13" t="s">
        <v>83</v>
      </c>
      <c r="AY270" s="259" t="s">
        <v>173</v>
      </c>
    </row>
    <row r="271" s="2" customFormat="1" ht="78" customHeight="1">
      <c r="A271" s="39"/>
      <c r="B271" s="40"/>
      <c r="C271" s="220" t="s">
        <v>373</v>
      </c>
      <c r="D271" s="220" t="s">
        <v>174</v>
      </c>
      <c r="E271" s="221" t="s">
        <v>546</v>
      </c>
      <c r="F271" s="222" t="s">
        <v>547</v>
      </c>
      <c r="G271" s="223" t="s">
        <v>221</v>
      </c>
      <c r="H271" s="224">
        <v>0.002</v>
      </c>
      <c r="I271" s="225"/>
      <c r="J271" s="226">
        <f>ROUND(I271*H271,2)</f>
        <v>0</v>
      </c>
      <c r="K271" s="222" t="s">
        <v>283</v>
      </c>
      <c r="L271" s="45"/>
      <c r="M271" s="227" t="s">
        <v>1</v>
      </c>
      <c r="N271" s="228" t="s">
        <v>41</v>
      </c>
      <c r="O271" s="92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1" t="s">
        <v>178</v>
      </c>
      <c r="AT271" s="231" t="s">
        <v>174</v>
      </c>
      <c r="AU271" s="231" t="s">
        <v>85</v>
      </c>
      <c r="AY271" s="18" t="s">
        <v>173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8" t="s">
        <v>83</v>
      </c>
      <c r="BK271" s="232">
        <f>ROUND(I271*H271,2)</f>
        <v>0</v>
      </c>
      <c r="BL271" s="18" t="s">
        <v>178</v>
      </c>
      <c r="BM271" s="231" t="s">
        <v>548</v>
      </c>
    </row>
    <row r="272" s="2" customFormat="1" ht="78" customHeight="1">
      <c r="A272" s="39"/>
      <c r="B272" s="40"/>
      <c r="C272" s="220" t="s">
        <v>549</v>
      </c>
      <c r="D272" s="220" t="s">
        <v>174</v>
      </c>
      <c r="E272" s="221" t="s">
        <v>550</v>
      </c>
      <c r="F272" s="222" t="s">
        <v>551</v>
      </c>
      <c r="G272" s="223" t="s">
        <v>221</v>
      </c>
      <c r="H272" s="224">
        <v>0.40300000000000002</v>
      </c>
      <c r="I272" s="225"/>
      <c r="J272" s="226">
        <f>ROUND(I272*H272,2)</f>
        <v>0</v>
      </c>
      <c r="K272" s="222" t="s">
        <v>283</v>
      </c>
      <c r="L272" s="45"/>
      <c r="M272" s="227" t="s">
        <v>1</v>
      </c>
      <c r="N272" s="228" t="s">
        <v>41</v>
      </c>
      <c r="O272" s="92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1" t="s">
        <v>178</v>
      </c>
      <c r="AT272" s="231" t="s">
        <v>174</v>
      </c>
      <c r="AU272" s="231" t="s">
        <v>85</v>
      </c>
      <c r="AY272" s="18" t="s">
        <v>173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8" t="s">
        <v>83</v>
      </c>
      <c r="BK272" s="232">
        <f>ROUND(I272*H272,2)</f>
        <v>0</v>
      </c>
      <c r="BL272" s="18" t="s">
        <v>178</v>
      </c>
      <c r="BM272" s="231" t="s">
        <v>552</v>
      </c>
    </row>
    <row r="273" s="2" customFormat="1" ht="37.8" customHeight="1">
      <c r="A273" s="39"/>
      <c r="B273" s="40"/>
      <c r="C273" s="220" t="s">
        <v>455</v>
      </c>
      <c r="D273" s="220" t="s">
        <v>174</v>
      </c>
      <c r="E273" s="221" t="s">
        <v>553</v>
      </c>
      <c r="F273" s="222" t="s">
        <v>554</v>
      </c>
      <c r="G273" s="223" t="s">
        <v>221</v>
      </c>
      <c r="H273" s="224">
        <v>0.159</v>
      </c>
      <c r="I273" s="225"/>
      <c r="J273" s="226">
        <f>ROUND(I273*H273,2)</f>
        <v>0</v>
      </c>
      <c r="K273" s="222" t="s">
        <v>283</v>
      </c>
      <c r="L273" s="45"/>
      <c r="M273" s="227" t="s">
        <v>1</v>
      </c>
      <c r="N273" s="228" t="s">
        <v>41</v>
      </c>
      <c r="O273" s="92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1" t="s">
        <v>178</v>
      </c>
      <c r="AT273" s="231" t="s">
        <v>174</v>
      </c>
      <c r="AU273" s="231" t="s">
        <v>85</v>
      </c>
      <c r="AY273" s="18" t="s">
        <v>173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8" t="s">
        <v>83</v>
      </c>
      <c r="BK273" s="232">
        <f>ROUND(I273*H273,2)</f>
        <v>0</v>
      </c>
      <c r="BL273" s="18" t="s">
        <v>178</v>
      </c>
      <c r="BM273" s="231" t="s">
        <v>555</v>
      </c>
    </row>
    <row r="274" s="12" customFormat="1">
      <c r="A274" s="12"/>
      <c r="B274" s="238"/>
      <c r="C274" s="239"/>
      <c r="D274" s="233" t="s">
        <v>182</v>
      </c>
      <c r="E274" s="240" t="s">
        <v>1</v>
      </c>
      <c r="F274" s="241" t="s">
        <v>556</v>
      </c>
      <c r="G274" s="239"/>
      <c r="H274" s="242">
        <v>0.159</v>
      </c>
      <c r="I274" s="243"/>
      <c r="J274" s="239"/>
      <c r="K274" s="239"/>
      <c r="L274" s="244"/>
      <c r="M274" s="245"/>
      <c r="N274" s="246"/>
      <c r="O274" s="246"/>
      <c r="P274" s="246"/>
      <c r="Q274" s="246"/>
      <c r="R274" s="246"/>
      <c r="S274" s="246"/>
      <c r="T274" s="247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T274" s="248" t="s">
        <v>182</v>
      </c>
      <c r="AU274" s="248" t="s">
        <v>85</v>
      </c>
      <c r="AV274" s="12" t="s">
        <v>85</v>
      </c>
      <c r="AW274" s="12" t="s">
        <v>32</v>
      </c>
      <c r="AX274" s="12" t="s">
        <v>76</v>
      </c>
      <c r="AY274" s="248" t="s">
        <v>173</v>
      </c>
    </row>
    <row r="275" s="13" customFormat="1">
      <c r="A275" s="13"/>
      <c r="B275" s="249"/>
      <c r="C275" s="250"/>
      <c r="D275" s="233" t="s">
        <v>182</v>
      </c>
      <c r="E275" s="251" t="s">
        <v>1</v>
      </c>
      <c r="F275" s="252" t="s">
        <v>184</v>
      </c>
      <c r="G275" s="250"/>
      <c r="H275" s="253">
        <v>0.159</v>
      </c>
      <c r="I275" s="254"/>
      <c r="J275" s="250"/>
      <c r="K275" s="250"/>
      <c r="L275" s="255"/>
      <c r="M275" s="256"/>
      <c r="N275" s="257"/>
      <c r="O275" s="257"/>
      <c r="P275" s="257"/>
      <c r="Q275" s="257"/>
      <c r="R275" s="257"/>
      <c r="S275" s="257"/>
      <c r="T275" s="25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9" t="s">
        <v>182</v>
      </c>
      <c r="AU275" s="259" t="s">
        <v>85</v>
      </c>
      <c r="AV275" s="13" t="s">
        <v>178</v>
      </c>
      <c r="AW275" s="13" t="s">
        <v>32</v>
      </c>
      <c r="AX275" s="13" t="s">
        <v>83</v>
      </c>
      <c r="AY275" s="259" t="s">
        <v>173</v>
      </c>
    </row>
    <row r="276" s="2" customFormat="1" ht="21.75" customHeight="1">
      <c r="A276" s="39"/>
      <c r="B276" s="40"/>
      <c r="C276" s="275" t="s">
        <v>557</v>
      </c>
      <c r="D276" s="275" t="s">
        <v>335</v>
      </c>
      <c r="E276" s="276" t="s">
        <v>558</v>
      </c>
      <c r="F276" s="277" t="s">
        <v>559</v>
      </c>
      <c r="G276" s="278" t="s">
        <v>221</v>
      </c>
      <c r="H276" s="279">
        <v>0.183</v>
      </c>
      <c r="I276" s="280"/>
      <c r="J276" s="281">
        <f>ROUND(I276*H276,2)</f>
        <v>0</v>
      </c>
      <c r="K276" s="277" t="s">
        <v>283</v>
      </c>
      <c r="L276" s="282"/>
      <c r="M276" s="283" t="s">
        <v>1</v>
      </c>
      <c r="N276" s="284" t="s">
        <v>41</v>
      </c>
      <c r="O276" s="92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1" t="s">
        <v>213</v>
      </c>
      <c r="AT276" s="231" t="s">
        <v>335</v>
      </c>
      <c r="AU276" s="231" t="s">
        <v>85</v>
      </c>
      <c r="AY276" s="18" t="s">
        <v>173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8" t="s">
        <v>83</v>
      </c>
      <c r="BK276" s="232">
        <f>ROUND(I276*H276,2)</f>
        <v>0</v>
      </c>
      <c r="BL276" s="18" t="s">
        <v>178</v>
      </c>
      <c r="BM276" s="231" t="s">
        <v>560</v>
      </c>
    </row>
    <row r="277" s="2" customFormat="1" ht="37.8" customHeight="1">
      <c r="A277" s="39"/>
      <c r="B277" s="40"/>
      <c r="C277" s="220" t="s">
        <v>463</v>
      </c>
      <c r="D277" s="220" t="s">
        <v>174</v>
      </c>
      <c r="E277" s="221" t="s">
        <v>561</v>
      </c>
      <c r="F277" s="222" t="s">
        <v>562</v>
      </c>
      <c r="G277" s="223" t="s">
        <v>221</v>
      </c>
      <c r="H277" s="224">
        <v>0.749</v>
      </c>
      <c r="I277" s="225"/>
      <c r="J277" s="226">
        <f>ROUND(I277*H277,2)</f>
        <v>0</v>
      </c>
      <c r="K277" s="222" t="s">
        <v>283</v>
      </c>
      <c r="L277" s="45"/>
      <c r="M277" s="227" t="s">
        <v>1</v>
      </c>
      <c r="N277" s="228" t="s">
        <v>41</v>
      </c>
      <c r="O277" s="92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1" t="s">
        <v>178</v>
      </c>
      <c r="AT277" s="231" t="s">
        <v>174</v>
      </c>
      <c r="AU277" s="231" t="s">
        <v>85</v>
      </c>
      <c r="AY277" s="18" t="s">
        <v>173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8" t="s">
        <v>83</v>
      </c>
      <c r="BK277" s="232">
        <f>ROUND(I277*H277,2)</f>
        <v>0</v>
      </c>
      <c r="BL277" s="18" t="s">
        <v>178</v>
      </c>
      <c r="BM277" s="231" t="s">
        <v>563</v>
      </c>
    </row>
    <row r="278" s="12" customFormat="1">
      <c r="A278" s="12"/>
      <c r="B278" s="238"/>
      <c r="C278" s="239"/>
      <c r="D278" s="233" t="s">
        <v>182</v>
      </c>
      <c r="E278" s="240" t="s">
        <v>1</v>
      </c>
      <c r="F278" s="241" t="s">
        <v>564</v>
      </c>
      <c r="G278" s="239"/>
      <c r="H278" s="242">
        <v>0.128</v>
      </c>
      <c r="I278" s="243"/>
      <c r="J278" s="239"/>
      <c r="K278" s="239"/>
      <c r="L278" s="244"/>
      <c r="M278" s="245"/>
      <c r="N278" s="246"/>
      <c r="O278" s="246"/>
      <c r="P278" s="246"/>
      <c r="Q278" s="246"/>
      <c r="R278" s="246"/>
      <c r="S278" s="246"/>
      <c r="T278" s="247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48" t="s">
        <v>182</v>
      </c>
      <c r="AU278" s="248" t="s">
        <v>85</v>
      </c>
      <c r="AV278" s="12" t="s">
        <v>85</v>
      </c>
      <c r="AW278" s="12" t="s">
        <v>32</v>
      </c>
      <c r="AX278" s="12" t="s">
        <v>76</v>
      </c>
      <c r="AY278" s="248" t="s">
        <v>173</v>
      </c>
    </row>
    <row r="279" s="12" customFormat="1">
      <c r="A279" s="12"/>
      <c r="B279" s="238"/>
      <c r="C279" s="239"/>
      <c r="D279" s="233" t="s">
        <v>182</v>
      </c>
      <c r="E279" s="240" t="s">
        <v>1</v>
      </c>
      <c r="F279" s="241" t="s">
        <v>565</v>
      </c>
      <c r="G279" s="239"/>
      <c r="H279" s="242">
        <v>0.621</v>
      </c>
      <c r="I279" s="243"/>
      <c r="J279" s="239"/>
      <c r="K279" s="239"/>
      <c r="L279" s="244"/>
      <c r="M279" s="245"/>
      <c r="N279" s="246"/>
      <c r="O279" s="246"/>
      <c r="P279" s="246"/>
      <c r="Q279" s="246"/>
      <c r="R279" s="246"/>
      <c r="S279" s="246"/>
      <c r="T279" s="247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48" t="s">
        <v>182</v>
      </c>
      <c r="AU279" s="248" t="s">
        <v>85</v>
      </c>
      <c r="AV279" s="12" t="s">
        <v>85</v>
      </c>
      <c r="AW279" s="12" t="s">
        <v>32</v>
      </c>
      <c r="AX279" s="12" t="s">
        <v>76</v>
      </c>
      <c r="AY279" s="248" t="s">
        <v>173</v>
      </c>
    </row>
    <row r="280" s="13" customFormat="1">
      <c r="A280" s="13"/>
      <c r="B280" s="249"/>
      <c r="C280" s="250"/>
      <c r="D280" s="233" t="s">
        <v>182</v>
      </c>
      <c r="E280" s="251" t="s">
        <v>1</v>
      </c>
      <c r="F280" s="252" t="s">
        <v>184</v>
      </c>
      <c r="G280" s="250"/>
      <c r="H280" s="253">
        <v>0.749</v>
      </c>
      <c r="I280" s="254"/>
      <c r="J280" s="250"/>
      <c r="K280" s="250"/>
      <c r="L280" s="255"/>
      <c r="M280" s="256"/>
      <c r="N280" s="257"/>
      <c r="O280" s="257"/>
      <c r="P280" s="257"/>
      <c r="Q280" s="257"/>
      <c r="R280" s="257"/>
      <c r="S280" s="257"/>
      <c r="T280" s="25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9" t="s">
        <v>182</v>
      </c>
      <c r="AU280" s="259" t="s">
        <v>85</v>
      </c>
      <c r="AV280" s="13" t="s">
        <v>178</v>
      </c>
      <c r="AW280" s="13" t="s">
        <v>32</v>
      </c>
      <c r="AX280" s="13" t="s">
        <v>83</v>
      </c>
      <c r="AY280" s="259" t="s">
        <v>173</v>
      </c>
    </row>
    <row r="281" s="2" customFormat="1" ht="21.75" customHeight="1">
      <c r="A281" s="39"/>
      <c r="B281" s="40"/>
      <c r="C281" s="275" t="s">
        <v>566</v>
      </c>
      <c r="D281" s="275" t="s">
        <v>335</v>
      </c>
      <c r="E281" s="276" t="s">
        <v>567</v>
      </c>
      <c r="F281" s="277" t="s">
        <v>508</v>
      </c>
      <c r="G281" s="278" t="s">
        <v>221</v>
      </c>
      <c r="H281" s="279">
        <v>0.68300000000000005</v>
      </c>
      <c r="I281" s="280"/>
      <c r="J281" s="281">
        <f>ROUND(I281*H281,2)</f>
        <v>0</v>
      </c>
      <c r="K281" s="277" t="s">
        <v>1</v>
      </c>
      <c r="L281" s="282"/>
      <c r="M281" s="283" t="s">
        <v>1</v>
      </c>
      <c r="N281" s="284" t="s">
        <v>41</v>
      </c>
      <c r="O281" s="92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1" t="s">
        <v>213</v>
      </c>
      <c r="AT281" s="231" t="s">
        <v>335</v>
      </c>
      <c r="AU281" s="231" t="s">
        <v>85</v>
      </c>
      <c r="AY281" s="18" t="s">
        <v>173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8" t="s">
        <v>83</v>
      </c>
      <c r="BK281" s="232">
        <f>ROUND(I281*H281,2)</f>
        <v>0</v>
      </c>
      <c r="BL281" s="18" t="s">
        <v>178</v>
      </c>
      <c r="BM281" s="231" t="s">
        <v>568</v>
      </c>
    </row>
    <row r="282" s="2" customFormat="1" ht="21.75" customHeight="1">
      <c r="A282" s="39"/>
      <c r="B282" s="40"/>
      <c r="C282" s="275" t="s">
        <v>467</v>
      </c>
      <c r="D282" s="275" t="s">
        <v>335</v>
      </c>
      <c r="E282" s="276" t="s">
        <v>569</v>
      </c>
      <c r="F282" s="277" t="s">
        <v>570</v>
      </c>
      <c r="G282" s="278" t="s">
        <v>221</v>
      </c>
      <c r="H282" s="279">
        <v>0.14099999999999999</v>
      </c>
      <c r="I282" s="280"/>
      <c r="J282" s="281">
        <f>ROUND(I282*H282,2)</f>
        <v>0</v>
      </c>
      <c r="K282" s="277" t="s">
        <v>283</v>
      </c>
      <c r="L282" s="282"/>
      <c r="M282" s="283" t="s">
        <v>1</v>
      </c>
      <c r="N282" s="284" t="s">
        <v>41</v>
      </c>
      <c r="O282" s="92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1" t="s">
        <v>213</v>
      </c>
      <c r="AT282" s="231" t="s">
        <v>335</v>
      </c>
      <c r="AU282" s="231" t="s">
        <v>85</v>
      </c>
      <c r="AY282" s="18" t="s">
        <v>173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8" t="s">
        <v>83</v>
      </c>
      <c r="BK282" s="232">
        <f>ROUND(I282*H282,2)</f>
        <v>0</v>
      </c>
      <c r="BL282" s="18" t="s">
        <v>178</v>
      </c>
      <c r="BM282" s="231" t="s">
        <v>571</v>
      </c>
    </row>
    <row r="283" s="2" customFormat="1" ht="24.15" customHeight="1">
      <c r="A283" s="39"/>
      <c r="B283" s="40"/>
      <c r="C283" s="220" t="s">
        <v>572</v>
      </c>
      <c r="D283" s="220" t="s">
        <v>174</v>
      </c>
      <c r="E283" s="221" t="s">
        <v>573</v>
      </c>
      <c r="F283" s="222" t="s">
        <v>574</v>
      </c>
      <c r="G283" s="223" t="s">
        <v>314</v>
      </c>
      <c r="H283" s="224">
        <v>8.1289999999999996</v>
      </c>
      <c r="I283" s="225"/>
      <c r="J283" s="226">
        <f>ROUND(I283*H283,2)</f>
        <v>0</v>
      </c>
      <c r="K283" s="222" t="s">
        <v>283</v>
      </c>
      <c r="L283" s="45"/>
      <c r="M283" s="227" t="s">
        <v>1</v>
      </c>
      <c r="N283" s="228" t="s">
        <v>41</v>
      </c>
      <c r="O283" s="92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1" t="s">
        <v>178</v>
      </c>
      <c r="AT283" s="231" t="s">
        <v>174</v>
      </c>
      <c r="AU283" s="231" t="s">
        <v>85</v>
      </c>
      <c r="AY283" s="18" t="s">
        <v>173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8" t="s">
        <v>83</v>
      </c>
      <c r="BK283" s="232">
        <f>ROUND(I283*H283,2)</f>
        <v>0</v>
      </c>
      <c r="BL283" s="18" t="s">
        <v>178</v>
      </c>
      <c r="BM283" s="231" t="s">
        <v>575</v>
      </c>
    </row>
    <row r="284" s="12" customFormat="1">
      <c r="A284" s="12"/>
      <c r="B284" s="238"/>
      <c r="C284" s="239"/>
      <c r="D284" s="233" t="s">
        <v>182</v>
      </c>
      <c r="E284" s="240" t="s">
        <v>1</v>
      </c>
      <c r="F284" s="241" t="s">
        <v>576</v>
      </c>
      <c r="G284" s="239"/>
      <c r="H284" s="242">
        <v>4.1299999999999999</v>
      </c>
      <c r="I284" s="243"/>
      <c r="J284" s="239"/>
      <c r="K284" s="239"/>
      <c r="L284" s="244"/>
      <c r="M284" s="245"/>
      <c r="N284" s="246"/>
      <c r="O284" s="246"/>
      <c r="P284" s="246"/>
      <c r="Q284" s="246"/>
      <c r="R284" s="246"/>
      <c r="S284" s="246"/>
      <c r="T284" s="247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48" t="s">
        <v>182</v>
      </c>
      <c r="AU284" s="248" t="s">
        <v>85</v>
      </c>
      <c r="AV284" s="12" t="s">
        <v>85</v>
      </c>
      <c r="AW284" s="12" t="s">
        <v>32</v>
      </c>
      <c r="AX284" s="12" t="s">
        <v>76</v>
      </c>
      <c r="AY284" s="248" t="s">
        <v>173</v>
      </c>
    </row>
    <row r="285" s="12" customFormat="1">
      <c r="A285" s="12"/>
      <c r="B285" s="238"/>
      <c r="C285" s="239"/>
      <c r="D285" s="233" t="s">
        <v>182</v>
      </c>
      <c r="E285" s="240" t="s">
        <v>1</v>
      </c>
      <c r="F285" s="241" t="s">
        <v>577</v>
      </c>
      <c r="G285" s="239"/>
      <c r="H285" s="242">
        <v>1.9990000000000001</v>
      </c>
      <c r="I285" s="243"/>
      <c r="J285" s="239"/>
      <c r="K285" s="239"/>
      <c r="L285" s="244"/>
      <c r="M285" s="245"/>
      <c r="N285" s="246"/>
      <c r="O285" s="246"/>
      <c r="P285" s="246"/>
      <c r="Q285" s="246"/>
      <c r="R285" s="246"/>
      <c r="S285" s="246"/>
      <c r="T285" s="247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248" t="s">
        <v>182</v>
      </c>
      <c r="AU285" s="248" t="s">
        <v>85</v>
      </c>
      <c r="AV285" s="12" t="s">
        <v>85</v>
      </c>
      <c r="AW285" s="12" t="s">
        <v>32</v>
      </c>
      <c r="AX285" s="12" t="s">
        <v>76</v>
      </c>
      <c r="AY285" s="248" t="s">
        <v>173</v>
      </c>
    </row>
    <row r="286" s="12" customFormat="1">
      <c r="A286" s="12"/>
      <c r="B286" s="238"/>
      <c r="C286" s="239"/>
      <c r="D286" s="233" t="s">
        <v>182</v>
      </c>
      <c r="E286" s="240" t="s">
        <v>1</v>
      </c>
      <c r="F286" s="241" t="s">
        <v>578</v>
      </c>
      <c r="G286" s="239"/>
      <c r="H286" s="242">
        <v>2</v>
      </c>
      <c r="I286" s="243"/>
      <c r="J286" s="239"/>
      <c r="K286" s="239"/>
      <c r="L286" s="244"/>
      <c r="M286" s="245"/>
      <c r="N286" s="246"/>
      <c r="O286" s="246"/>
      <c r="P286" s="246"/>
      <c r="Q286" s="246"/>
      <c r="R286" s="246"/>
      <c r="S286" s="246"/>
      <c r="T286" s="247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T286" s="248" t="s">
        <v>182</v>
      </c>
      <c r="AU286" s="248" t="s">
        <v>85</v>
      </c>
      <c r="AV286" s="12" t="s">
        <v>85</v>
      </c>
      <c r="AW286" s="12" t="s">
        <v>32</v>
      </c>
      <c r="AX286" s="12" t="s">
        <v>76</v>
      </c>
      <c r="AY286" s="248" t="s">
        <v>173</v>
      </c>
    </row>
    <row r="287" s="13" customFormat="1">
      <c r="A287" s="13"/>
      <c r="B287" s="249"/>
      <c r="C287" s="250"/>
      <c r="D287" s="233" t="s">
        <v>182</v>
      </c>
      <c r="E287" s="251" t="s">
        <v>1</v>
      </c>
      <c r="F287" s="252" t="s">
        <v>184</v>
      </c>
      <c r="G287" s="250"/>
      <c r="H287" s="253">
        <v>8.1289999999999996</v>
      </c>
      <c r="I287" s="254"/>
      <c r="J287" s="250"/>
      <c r="K287" s="250"/>
      <c r="L287" s="255"/>
      <c r="M287" s="256"/>
      <c r="N287" s="257"/>
      <c r="O287" s="257"/>
      <c r="P287" s="257"/>
      <c r="Q287" s="257"/>
      <c r="R287" s="257"/>
      <c r="S287" s="257"/>
      <c r="T287" s="25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9" t="s">
        <v>182</v>
      </c>
      <c r="AU287" s="259" t="s">
        <v>85</v>
      </c>
      <c r="AV287" s="13" t="s">
        <v>178</v>
      </c>
      <c r="AW287" s="13" t="s">
        <v>32</v>
      </c>
      <c r="AX287" s="13" t="s">
        <v>83</v>
      </c>
      <c r="AY287" s="259" t="s">
        <v>173</v>
      </c>
    </row>
    <row r="288" s="2" customFormat="1" ht="24.15" customHeight="1">
      <c r="A288" s="39"/>
      <c r="B288" s="40"/>
      <c r="C288" s="220" t="s">
        <v>471</v>
      </c>
      <c r="D288" s="220" t="s">
        <v>174</v>
      </c>
      <c r="E288" s="221" t="s">
        <v>579</v>
      </c>
      <c r="F288" s="222" t="s">
        <v>580</v>
      </c>
      <c r="G288" s="223" t="s">
        <v>304</v>
      </c>
      <c r="H288" s="224">
        <v>39.872999999999998</v>
      </c>
      <c r="I288" s="225"/>
      <c r="J288" s="226">
        <f>ROUND(I288*H288,2)</f>
        <v>0</v>
      </c>
      <c r="K288" s="222" t="s">
        <v>283</v>
      </c>
      <c r="L288" s="45"/>
      <c r="M288" s="227" t="s">
        <v>1</v>
      </c>
      <c r="N288" s="228" t="s">
        <v>41</v>
      </c>
      <c r="O288" s="92"/>
      <c r="P288" s="229">
        <f>O288*H288</f>
        <v>0</v>
      </c>
      <c r="Q288" s="229">
        <v>0</v>
      </c>
      <c r="R288" s="229">
        <f>Q288*H288</f>
        <v>0</v>
      </c>
      <c r="S288" s="229">
        <v>0</v>
      </c>
      <c r="T288" s="230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1" t="s">
        <v>178</v>
      </c>
      <c r="AT288" s="231" t="s">
        <v>174</v>
      </c>
      <c r="AU288" s="231" t="s">
        <v>85</v>
      </c>
      <c r="AY288" s="18" t="s">
        <v>173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8" t="s">
        <v>83</v>
      </c>
      <c r="BK288" s="232">
        <f>ROUND(I288*H288,2)</f>
        <v>0</v>
      </c>
      <c r="BL288" s="18" t="s">
        <v>178</v>
      </c>
      <c r="BM288" s="231" t="s">
        <v>581</v>
      </c>
    </row>
    <row r="289" s="12" customFormat="1">
      <c r="A289" s="12"/>
      <c r="B289" s="238"/>
      <c r="C289" s="239"/>
      <c r="D289" s="233" t="s">
        <v>182</v>
      </c>
      <c r="E289" s="240" t="s">
        <v>1</v>
      </c>
      <c r="F289" s="241" t="s">
        <v>582</v>
      </c>
      <c r="G289" s="239"/>
      <c r="H289" s="242">
        <v>17.210000000000001</v>
      </c>
      <c r="I289" s="243"/>
      <c r="J289" s="239"/>
      <c r="K289" s="239"/>
      <c r="L289" s="244"/>
      <c r="M289" s="245"/>
      <c r="N289" s="246"/>
      <c r="O289" s="246"/>
      <c r="P289" s="246"/>
      <c r="Q289" s="246"/>
      <c r="R289" s="246"/>
      <c r="S289" s="246"/>
      <c r="T289" s="247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T289" s="248" t="s">
        <v>182</v>
      </c>
      <c r="AU289" s="248" t="s">
        <v>85</v>
      </c>
      <c r="AV289" s="12" t="s">
        <v>85</v>
      </c>
      <c r="AW289" s="12" t="s">
        <v>32</v>
      </c>
      <c r="AX289" s="12" t="s">
        <v>76</v>
      </c>
      <c r="AY289" s="248" t="s">
        <v>173</v>
      </c>
    </row>
    <row r="290" s="12" customFormat="1">
      <c r="A290" s="12"/>
      <c r="B290" s="238"/>
      <c r="C290" s="239"/>
      <c r="D290" s="233" t="s">
        <v>182</v>
      </c>
      <c r="E290" s="240" t="s">
        <v>1</v>
      </c>
      <c r="F290" s="241" t="s">
        <v>583</v>
      </c>
      <c r="G290" s="239"/>
      <c r="H290" s="242">
        <v>10.523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T290" s="248" t="s">
        <v>182</v>
      </c>
      <c r="AU290" s="248" t="s">
        <v>85</v>
      </c>
      <c r="AV290" s="12" t="s">
        <v>85</v>
      </c>
      <c r="AW290" s="12" t="s">
        <v>32</v>
      </c>
      <c r="AX290" s="12" t="s">
        <v>76</v>
      </c>
      <c r="AY290" s="248" t="s">
        <v>173</v>
      </c>
    </row>
    <row r="291" s="12" customFormat="1">
      <c r="A291" s="12"/>
      <c r="B291" s="238"/>
      <c r="C291" s="239"/>
      <c r="D291" s="233" t="s">
        <v>182</v>
      </c>
      <c r="E291" s="240" t="s">
        <v>1</v>
      </c>
      <c r="F291" s="241" t="s">
        <v>584</v>
      </c>
      <c r="G291" s="239"/>
      <c r="H291" s="242">
        <v>0.14000000000000001</v>
      </c>
      <c r="I291" s="243"/>
      <c r="J291" s="239"/>
      <c r="K291" s="239"/>
      <c r="L291" s="244"/>
      <c r="M291" s="245"/>
      <c r="N291" s="246"/>
      <c r="O291" s="246"/>
      <c r="P291" s="246"/>
      <c r="Q291" s="246"/>
      <c r="R291" s="246"/>
      <c r="S291" s="246"/>
      <c r="T291" s="247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T291" s="248" t="s">
        <v>182</v>
      </c>
      <c r="AU291" s="248" t="s">
        <v>85</v>
      </c>
      <c r="AV291" s="12" t="s">
        <v>85</v>
      </c>
      <c r="AW291" s="12" t="s">
        <v>32</v>
      </c>
      <c r="AX291" s="12" t="s">
        <v>76</v>
      </c>
      <c r="AY291" s="248" t="s">
        <v>173</v>
      </c>
    </row>
    <row r="292" s="12" customFormat="1">
      <c r="A292" s="12"/>
      <c r="B292" s="238"/>
      <c r="C292" s="239"/>
      <c r="D292" s="233" t="s">
        <v>182</v>
      </c>
      <c r="E292" s="240" t="s">
        <v>1</v>
      </c>
      <c r="F292" s="241" t="s">
        <v>585</v>
      </c>
      <c r="G292" s="239"/>
      <c r="H292" s="242">
        <v>12</v>
      </c>
      <c r="I292" s="243"/>
      <c r="J292" s="239"/>
      <c r="K292" s="239"/>
      <c r="L292" s="244"/>
      <c r="M292" s="245"/>
      <c r="N292" s="246"/>
      <c r="O292" s="246"/>
      <c r="P292" s="246"/>
      <c r="Q292" s="246"/>
      <c r="R292" s="246"/>
      <c r="S292" s="246"/>
      <c r="T292" s="247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T292" s="248" t="s">
        <v>182</v>
      </c>
      <c r="AU292" s="248" t="s">
        <v>85</v>
      </c>
      <c r="AV292" s="12" t="s">
        <v>85</v>
      </c>
      <c r="AW292" s="12" t="s">
        <v>32</v>
      </c>
      <c r="AX292" s="12" t="s">
        <v>76</v>
      </c>
      <c r="AY292" s="248" t="s">
        <v>173</v>
      </c>
    </row>
    <row r="293" s="13" customFormat="1">
      <c r="A293" s="13"/>
      <c r="B293" s="249"/>
      <c r="C293" s="250"/>
      <c r="D293" s="233" t="s">
        <v>182</v>
      </c>
      <c r="E293" s="251" t="s">
        <v>1</v>
      </c>
      <c r="F293" s="252" t="s">
        <v>184</v>
      </c>
      <c r="G293" s="250"/>
      <c r="H293" s="253">
        <v>39.873000000000005</v>
      </c>
      <c r="I293" s="254"/>
      <c r="J293" s="250"/>
      <c r="K293" s="250"/>
      <c r="L293" s="255"/>
      <c r="M293" s="256"/>
      <c r="N293" s="257"/>
      <c r="O293" s="257"/>
      <c r="P293" s="257"/>
      <c r="Q293" s="257"/>
      <c r="R293" s="257"/>
      <c r="S293" s="257"/>
      <c r="T293" s="25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9" t="s">
        <v>182</v>
      </c>
      <c r="AU293" s="259" t="s">
        <v>85</v>
      </c>
      <c r="AV293" s="13" t="s">
        <v>178</v>
      </c>
      <c r="AW293" s="13" t="s">
        <v>32</v>
      </c>
      <c r="AX293" s="13" t="s">
        <v>83</v>
      </c>
      <c r="AY293" s="259" t="s">
        <v>173</v>
      </c>
    </row>
    <row r="294" s="2" customFormat="1" ht="24.15" customHeight="1">
      <c r="A294" s="39"/>
      <c r="B294" s="40"/>
      <c r="C294" s="220" t="s">
        <v>586</v>
      </c>
      <c r="D294" s="220" t="s">
        <v>174</v>
      </c>
      <c r="E294" s="221" t="s">
        <v>587</v>
      </c>
      <c r="F294" s="222" t="s">
        <v>588</v>
      </c>
      <c r="G294" s="223" t="s">
        <v>304</v>
      </c>
      <c r="H294" s="224">
        <v>39.872999999999998</v>
      </c>
      <c r="I294" s="225"/>
      <c r="J294" s="226">
        <f>ROUND(I294*H294,2)</f>
        <v>0</v>
      </c>
      <c r="K294" s="222" t="s">
        <v>283</v>
      </c>
      <c r="L294" s="45"/>
      <c r="M294" s="227" t="s">
        <v>1</v>
      </c>
      <c r="N294" s="228" t="s">
        <v>41</v>
      </c>
      <c r="O294" s="92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1" t="s">
        <v>178</v>
      </c>
      <c r="AT294" s="231" t="s">
        <v>174</v>
      </c>
      <c r="AU294" s="231" t="s">
        <v>85</v>
      </c>
      <c r="AY294" s="18" t="s">
        <v>173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8" t="s">
        <v>83</v>
      </c>
      <c r="BK294" s="232">
        <f>ROUND(I294*H294,2)</f>
        <v>0</v>
      </c>
      <c r="BL294" s="18" t="s">
        <v>178</v>
      </c>
      <c r="BM294" s="231" t="s">
        <v>589</v>
      </c>
    </row>
    <row r="295" s="12" customFormat="1">
      <c r="A295" s="12"/>
      <c r="B295" s="238"/>
      <c r="C295" s="239"/>
      <c r="D295" s="233" t="s">
        <v>182</v>
      </c>
      <c r="E295" s="240" t="s">
        <v>1</v>
      </c>
      <c r="F295" s="241" t="s">
        <v>582</v>
      </c>
      <c r="G295" s="239"/>
      <c r="H295" s="242">
        <v>17.210000000000001</v>
      </c>
      <c r="I295" s="243"/>
      <c r="J295" s="239"/>
      <c r="K295" s="239"/>
      <c r="L295" s="244"/>
      <c r="M295" s="245"/>
      <c r="N295" s="246"/>
      <c r="O295" s="246"/>
      <c r="P295" s="246"/>
      <c r="Q295" s="246"/>
      <c r="R295" s="246"/>
      <c r="S295" s="246"/>
      <c r="T295" s="247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248" t="s">
        <v>182</v>
      </c>
      <c r="AU295" s="248" t="s">
        <v>85</v>
      </c>
      <c r="AV295" s="12" t="s">
        <v>85</v>
      </c>
      <c r="AW295" s="12" t="s">
        <v>32</v>
      </c>
      <c r="AX295" s="12" t="s">
        <v>76</v>
      </c>
      <c r="AY295" s="248" t="s">
        <v>173</v>
      </c>
    </row>
    <row r="296" s="12" customFormat="1">
      <c r="A296" s="12"/>
      <c r="B296" s="238"/>
      <c r="C296" s="239"/>
      <c r="D296" s="233" t="s">
        <v>182</v>
      </c>
      <c r="E296" s="240" t="s">
        <v>1</v>
      </c>
      <c r="F296" s="241" t="s">
        <v>583</v>
      </c>
      <c r="G296" s="239"/>
      <c r="H296" s="242">
        <v>10.523</v>
      </c>
      <c r="I296" s="243"/>
      <c r="J296" s="239"/>
      <c r="K296" s="239"/>
      <c r="L296" s="244"/>
      <c r="M296" s="245"/>
      <c r="N296" s="246"/>
      <c r="O296" s="246"/>
      <c r="P296" s="246"/>
      <c r="Q296" s="246"/>
      <c r="R296" s="246"/>
      <c r="S296" s="246"/>
      <c r="T296" s="247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T296" s="248" t="s">
        <v>182</v>
      </c>
      <c r="AU296" s="248" t="s">
        <v>85</v>
      </c>
      <c r="AV296" s="12" t="s">
        <v>85</v>
      </c>
      <c r="AW296" s="12" t="s">
        <v>32</v>
      </c>
      <c r="AX296" s="12" t="s">
        <v>76</v>
      </c>
      <c r="AY296" s="248" t="s">
        <v>173</v>
      </c>
    </row>
    <row r="297" s="12" customFormat="1">
      <c r="A297" s="12"/>
      <c r="B297" s="238"/>
      <c r="C297" s="239"/>
      <c r="D297" s="233" t="s">
        <v>182</v>
      </c>
      <c r="E297" s="240" t="s">
        <v>1</v>
      </c>
      <c r="F297" s="241" t="s">
        <v>584</v>
      </c>
      <c r="G297" s="239"/>
      <c r="H297" s="242">
        <v>0.14000000000000001</v>
      </c>
      <c r="I297" s="243"/>
      <c r="J297" s="239"/>
      <c r="K297" s="239"/>
      <c r="L297" s="244"/>
      <c r="M297" s="245"/>
      <c r="N297" s="246"/>
      <c r="O297" s="246"/>
      <c r="P297" s="246"/>
      <c r="Q297" s="246"/>
      <c r="R297" s="246"/>
      <c r="S297" s="246"/>
      <c r="T297" s="247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T297" s="248" t="s">
        <v>182</v>
      </c>
      <c r="AU297" s="248" t="s">
        <v>85</v>
      </c>
      <c r="AV297" s="12" t="s">
        <v>85</v>
      </c>
      <c r="AW297" s="12" t="s">
        <v>32</v>
      </c>
      <c r="AX297" s="12" t="s">
        <v>76</v>
      </c>
      <c r="AY297" s="248" t="s">
        <v>173</v>
      </c>
    </row>
    <row r="298" s="12" customFormat="1">
      <c r="A298" s="12"/>
      <c r="B298" s="238"/>
      <c r="C298" s="239"/>
      <c r="D298" s="233" t="s">
        <v>182</v>
      </c>
      <c r="E298" s="240" t="s">
        <v>1</v>
      </c>
      <c r="F298" s="241" t="s">
        <v>585</v>
      </c>
      <c r="G298" s="239"/>
      <c r="H298" s="242">
        <v>12</v>
      </c>
      <c r="I298" s="243"/>
      <c r="J298" s="239"/>
      <c r="K298" s="239"/>
      <c r="L298" s="244"/>
      <c r="M298" s="245"/>
      <c r="N298" s="246"/>
      <c r="O298" s="246"/>
      <c r="P298" s="246"/>
      <c r="Q298" s="246"/>
      <c r="R298" s="246"/>
      <c r="S298" s="246"/>
      <c r="T298" s="247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T298" s="248" t="s">
        <v>182</v>
      </c>
      <c r="AU298" s="248" t="s">
        <v>85</v>
      </c>
      <c r="AV298" s="12" t="s">
        <v>85</v>
      </c>
      <c r="AW298" s="12" t="s">
        <v>32</v>
      </c>
      <c r="AX298" s="12" t="s">
        <v>76</v>
      </c>
      <c r="AY298" s="248" t="s">
        <v>173</v>
      </c>
    </row>
    <row r="299" s="13" customFormat="1">
      <c r="A299" s="13"/>
      <c r="B299" s="249"/>
      <c r="C299" s="250"/>
      <c r="D299" s="233" t="s">
        <v>182</v>
      </c>
      <c r="E299" s="251" t="s">
        <v>1</v>
      </c>
      <c r="F299" s="252" t="s">
        <v>184</v>
      </c>
      <c r="G299" s="250"/>
      <c r="H299" s="253">
        <v>39.873000000000005</v>
      </c>
      <c r="I299" s="254"/>
      <c r="J299" s="250"/>
      <c r="K299" s="250"/>
      <c r="L299" s="255"/>
      <c r="M299" s="256"/>
      <c r="N299" s="257"/>
      <c r="O299" s="257"/>
      <c r="P299" s="257"/>
      <c r="Q299" s="257"/>
      <c r="R299" s="257"/>
      <c r="S299" s="257"/>
      <c r="T299" s="25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9" t="s">
        <v>182</v>
      </c>
      <c r="AU299" s="259" t="s">
        <v>85</v>
      </c>
      <c r="AV299" s="13" t="s">
        <v>178</v>
      </c>
      <c r="AW299" s="13" t="s">
        <v>32</v>
      </c>
      <c r="AX299" s="13" t="s">
        <v>83</v>
      </c>
      <c r="AY299" s="259" t="s">
        <v>173</v>
      </c>
    </row>
    <row r="300" s="2" customFormat="1" ht="24.15" customHeight="1">
      <c r="A300" s="39"/>
      <c r="B300" s="40"/>
      <c r="C300" s="220" t="s">
        <v>475</v>
      </c>
      <c r="D300" s="220" t="s">
        <v>174</v>
      </c>
      <c r="E300" s="221" t="s">
        <v>590</v>
      </c>
      <c r="F300" s="222" t="s">
        <v>591</v>
      </c>
      <c r="G300" s="223" t="s">
        <v>221</v>
      </c>
      <c r="H300" s="224">
        <v>0.244</v>
      </c>
      <c r="I300" s="225"/>
      <c r="J300" s="226">
        <f>ROUND(I300*H300,2)</f>
        <v>0</v>
      </c>
      <c r="K300" s="222" t="s">
        <v>283</v>
      </c>
      <c r="L300" s="45"/>
      <c r="M300" s="227" t="s">
        <v>1</v>
      </c>
      <c r="N300" s="228" t="s">
        <v>41</v>
      </c>
      <c r="O300" s="92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1" t="s">
        <v>178</v>
      </c>
      <c r="AT300" s="231" t="s">
        <v>174</v>
      </c>
      <c r="AU300" s="231" t="s">
        <v>85</v>
      </c>
      <c r="AY300" s="18" t="s">
        <v>173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8" t="s">
        <v>83</v>
      </c>
      <c r="BK300" s="232">
        <f>ROUND(I300*H300,2)</f>
        <v>0</v>
      </c>
      <c r="BL300" s="18" t="s">
        <v>178</v>
      </c>
      <c r="BM300" s="231" t="s">
        <v>592</v>
      </c>
    </row>
    <row r="301" s="2" customFormat="1" ht="37.8" customHeight="1">
      <c r="A301" s="39"/>
      <c r="B301" s="40"/>
      <c r="C301" s="220" t="s">
        <v>593</v>
      </c>
      <c r="D301" s="220" t="s">
        <v>174</v>
      </c>
      <c r="E301" s="221" t="s">
        <v>594</v>
      </c>
      <c r="F301" s="222" t="s">
        <v>595</v>
      </c>
      <c r="G301" s="223" t="s">
        <v>314</v>
      </c>
      <c r="H301" s="224">
        <v>18.286999999999999</v>
      </c>
      <c r="I301" s="225"/>
      <c r="J301" s="226">
        <f>ROUND(I301*H301,2)</f>
        <v>0</v>
      </c>
      <c r="K301" s="222" t="s">
        <v>283</v>
      </c>
      <c r="L301" s="45"/>
      <c r="M301" s="227" t="s">
        <v>1</v>
      </c>
      <c r="N301" s="228" t="s">
        <v>41</v>
      </c>
      <c r="O301" s="92"/>
      <c r="P301" s="229">
        <f>O301*H301</f>
        <v>0</v>
      </c>
      <c r="Q301" s="229">
        <v>0</v>
      </c>
      <c r="R301" s="229">
        <f>Q301*H301</f>
        <v>0</v>
      </c>
      <c r="S301" s="229">
        <v>0</v>
      </c>
      <c r="T301" s="230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1" t="s">
        <v>178</v>
      </c>
      <c r="AT301" s="231" t="s">
        <v>174</v>
      </c>
      <c r="AU301" s="231" t="s">
        <v>85</v>
      </c>
      <c r="AY301" s="18" t="s">
        <v>173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8" t="s">
        <v>83</v>
      </c>
      <c r="BK301" s="232">
        <f>ROUND(I301*H301,2)</f>
        <v>0</v>
      </c>
      <c r="BL301" s="18" t="s">
        <v>178</v>
      </c>
      <c r="BM301" s="231" t="s">
        <v>596</v>
      </c>
    </row>
    <row r="302" s="15" customFormat="1">
      <c r="A302" s="15"/>
      <c r="B302" s="285"/>
      <c r="C302" s="286"/>
      <c r="D302" s="233" t="s">
        <v>182</v>
      </c>
      <c r="E302" s="287" t="s">
        <v>1</v>
      </c>
      <c r="F302" s="288" t="s">
        <v>397</v>
      </c>
      <c r="G302" s="286"/>
      <c r="H302" s="287" t="s">
        <v>1</v>
      </c>
      <c r="I302" s="289"/>
      <c r="J302" s="286"/>
      <c r="K302" s="286"/>
      <c r="L302" s="290"/>
      <c r="M302" s="291"/>
      <c r="N302" s="292"/>
      <c r="O302" s="292"/>
      <c r="P302" s="292"/>
      <c r="Q302" s="292"/>
      <c r="R302" s="292"/>
      <c r="S302" s="292"/>
      <c r="T302" s="293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94" t="s">
        <v>182</v>
      </c>
      <c r="AU302" s="294" t="s">
        <v>85</v>
      </c>
      <c r="AV302" s="15" t="s">
        <v>83</v>
      </c>
      <c r="AW302" s="15" t="s">
        <v>32</v>
      </c>
      <c r="AX302" s="15" t="s">
        <v>76</v>
      </c>
      <c r="AY302" s="294" t="s">
        <v>173</v>
      </c>
    </row>
    <row r="303" s="12" customFormat="1">
      <c r="A303" s="12"/>
      <c r="B303" s="238"/>
      <c r="C303" s="239"/>
      <c r="D303" s="233" t="s">
        <v>182</v>
      </c>
      <c r="E303" s="240" t="s">
        <v>1</v>
      </c>
      <c r="F303" s="241" t="s">
        <v>597</v>
      </c>
      <c r="G303" s="239"/>
      <c r="H303" s="242">
        <v>17.102</v>
      </c>
      <c r="I303" s="243"/>
      <c r="J303" s="239"/>
      <c r="K303" s="239"/>
      <c r="L303" s="244"/>
      <c r="M303" s="245"/>
      <c r="N303" s="246"/>
      <c r="O303" s="246"/>
      <c r="P303" s="246"/>
      <c r="Q303" s="246"/>
      <c r="R303" s="246"/>
      <c r="S303" s="246"/>
      <c r="T303" s="247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248" t="s">
        <v>182</v>
      </c>
      <c r="AU303" s="248" t="s">
        <v>85</v>
      </c>
      <c r="AV303" s="12" t="s">
        <v>85</v>
      </c>
      <c r="AW303" s="12" t="s">
        <v>32</v>
      </c>
      <c r="AX303" s="12" t="s">
        <v>76</v>
      </c>
      <c r="AY303" s="248" t="s">
        <v>173</v>
      </c>
    </row>
    <row r="304" s="15" customFormat="1">
      <c r="A304" s="15"/>
      <c r="B304" s="285"/>
      <c r="C304" s="286"/>
      <c r="D304" s="233" t="s">
        <v>182</v>
      </c>
      <c r="E304" s="287" t="s">
        <v>1</v>
      </c>
      <c r="F304" s="288" t="s">
        <v>598</v>
      </c>
      <c r="G304" s="286"/>
      <c r="H304" s="287" t="s">
        <v>1</v>
      </c>
      <c r="I304" s="289"/>
      <c r="J304" s="286"/>
      <c r="K304" s="286"/>
      <c r="L304" s="290"/>
      <c r="M304" s="291"/>
      <c r="N304" s="292"/>
      <c r="O304" s="292"/>
      <c r="P304" s="292"/>
      <c r="Q304" s="292"/>
      <c r="R304" s="292"/>
      <c r="S304" s="292"/>
      <c r="T304" s="293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94" t="s">
        <v>182</v>
      </c>
      <c r="AU304" s="294" t="s">
        <v>85</v>
      </c>
      <c r="AV304" s="15" t="s">
        <v>83</v>
      </c>
      <c r="AW304" s="15" t="s">
        <v>32</v>
      </c>
      <c r="AX304" s="15" t="s">
        <v>76</v>
      </c>
      <c r="AY304" s="294" t="s">
        <v>173</v>
      </c>
    </row>
    <row r="305" s="12" customFormat="1">
      <c r="A305" s="12"/>
      <c r="B305" s="238"/>
      <c r="C305" s="239"/>
      <c r="D305" s="233" t="s">
        <v>182</v>
      </c>
      <c r="E305" s="240" t="s">
        <v>1</v>
      </c>
      <c r="F305" s="241" t="s">
        <v>599</v>
      </c>
      <c r="G305" s="239"/>
      <c r="H305" s="242">
        <v>1.1850000000000001</v>
      </c>
      <c r="I305" s="243"/>
      <c r="J305" s="239"/>
      <c r="K305" s="239"/>
      <c r="L305" s="244"/>
      <c r="M305" s="245"/>
      <c r="N305" s="246"/>
      <c r="O305" s="246"/>
      <c r="P305" s="246"/>
      <c r="Q305" s="246"/>
      <c r="R305" s="246"/>
      <c r="S305" s="246"/>
      <c r="T305" s="247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T305" s="248" t="s">
        <v>182</v>
      </c>
      <c r="AU305" s="248" t="s">
        <v>85</v>
      </c>
      <c r="AV305" s="12" t="s">
        <v>85</v>
      </c>
      <c r="AW305" s="12" t="s">
        <v>32</v>
      </c>
      <c r="AX305" s="12" t="s">
        <v>76</v>
      </c>
      <c r="AY305" s="248" t="s">
        <v>173</v>
      </c>
    </row>
    <row r="306" s="13" customFormat="1">
      <c r="A306" s="13"/>
      <c r="B306" s="249"/>
      <c r="C306" s="250"/>
      <c r="D306" s="233" t="s">
        <v>182</v>
      </c>
      <c r="E306" s="251" t="s">
        <v>1</v>
      </c>
      <c r="F306" s="252" t="s">
        <v>184</v>
      </c>
      <c r="G306" s="250"/>
      <c r="H306" s="253">
        <v>18.286999999999999</v>
      </c>
      <c r="I306" s="254"/>
      <c r="J306" s="250"/>
      <c r="K306" s="250"/>
      <c r="L306" s="255"/>
      <c r="M306" s="256"/>
      <c r="N306" s="257"/>
      <c r="O306" s="257"/>
      <c r="P306" s="257"/>
      <c r="Q306" s="257"/>
      <c r="R306" s="257"/>
      <c r="S306" s="257"/>
      <c r="T306" s="25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9" t="s">
        <v>182</v>
      </c>
      <c r="AU306" s="259" t="s">
        <v>85</v>
      </c>
      <c r="AV306" s="13" t="s">
        <v>178</v>
      </c>
      <c r="AW306" s="13" t="s">
        <v>32</v>
      </c>
      <c r="AX306" s="13" t="s">
        <v>83</v>
      </c>
      <c r="AY306" s="259" t="s">
        <v>173</v>
      </c>
    </row>
    <row r="307" s="2" customFormat="1" ht="37.8" customHeight="1">
      <c r="A307" s="39"/>
      <c r="B307" s="40"/>
      <c r="C307" s="220" t="s">
        <v>479</v>
      </c>
      <c r="D307" s="220" t="s">
        <v>174</v>
      </c>
      <c r="E307" s="221" t="s">
        <v>600</v>
      </c>
      <c r="F307" s="222" t="s">
        <v>601</v>
      </c>
      <c r="G307" s="223" t="s">
        <v>221</v>
      </c>
      <c r="H307" s="224">
        <v>0.30099999999999999</v>
      </c>
      <c r="I307" s="225"/>
      <c r="J307" s="226">
        <f>ROUND(I307*H307,2)</f>
        <v>0</v>
      </c>
      <c r="K307" s="222" t="s">
        <v>283</v>
      </c>
      <c r="L307" s="45"/>
      <c r="M307" s="227" t="s">
        <v>1</v>
      </c>
      <c r="N307" s="228" t="s">
        <v>41</v>
      </c>
      <c r="O307" s="92"/>
      <c r="P307" s="229">
        <f>O307*H307</f>
        <v>0</v>
      </c>
      <c r="Q307" s="229">
        <v>0</v>
      </c>
      <c r="R307" s="229">
        <f>Q307*H307</f>
        <v>0</v>
      </c>
      <c r="S307" s="229">
        <v>0</v>
      </c>
      <c r="T307" s="230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1" t="s">
        <v>178</v>
      </c>
      <c r="AT307" s="231" t="s">
        <v>174</v>
      </c>
      <c r="AU307" s="231" t="s">
        <v>85</v>
      </c>
      <c r="AY307" s="18" t="s">
        <v>173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8" t="s">
        <v>83</v>
      </c>
      <c r="BK307" s="232">
        <f>ROUND(I307*H307,2)</f>
        <v>0</v>
      </c>
      <c r="BL307" s="18" t="s">
        <v>178</v>
      </c>
      <c r="BM307" s="231" t="s">
        <v>602</v>
      </c>
    </row>
    <row r="308" s="2" customFormat="1" ht="37.8" customHeight="1">
      <c r="A308" s="39"/>
      <c r="B308" s="40"/>
      <c r="C308" s="220" t="s">
        <v>603</v>
      </c>
      <c r="D308" s="220" t="s">
        <v>174</v>
      </c>
      <c r="E308" s="221" t="s">
        <v>604</v>
      </c>
      <c r="F308" s="222" t="s">
        <v>605</v>
      </c>
      <c r="G308" s="223" t="s">
        <v>221</v>
      </c>
      <c r="H308" s="224">
        <v>0.14199999999999999</v>
      </c>
      <c r="I308" s="225"/>
      <c r="J308" s="226">
        <f>ROUND(I308*H308,2)</f>
        <v>0</v>
      </c>
      <c r="K308" s="222" t="s">
        <v>283</v>
      </c>
      <c r="L308" s="45"/>
      <c r="M308" s="227" t="s">
        <v>1</v>
      </c>
      <c r="N308" s="228" t="s">
        <v>41</v>
      </c>
      <c r="O308" s="92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1" t="s">
        <v>178</v>
      </c>
      <c r="AT308" s="231" t="s">
        <v>174</v>
      </c>
      <c r="AU308" s="231" t="s">
        <v>85</v>
      </c>
      <c r="AY308" s="18" t="s">
        <v>173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8" t="s">
        <v>83</v>
      </c>
      <c r="BK308" s="232">
        <f>ROUND(I308*H308,2)</f>
        <v>0</v>
      </c>
      <c r="BL308" s="18" t="s">
        <v>178</v>
      </c>
      <c r="BM308" s="231" t="s">
        <v>606</v>
      </c>
    </row>
    <row r="309" s="2" customFormat="1" ht="37.8" customHeight="1">
      <c r="A309" s="39"/>
      <c r="B309" s="40"/>
      <c r="C309" s="220" t="s">
        <v>484</v>
      </c>
      <c r="D309" s="220" t="s">
        <v>174</v>
      </c>
      <c r="E309" s="221" t="s">
        <v>607</v>
      </c>
      <c r="F309" s="222" t="s">
        <v>608</v>
      </c>
      <c r="G309" s="223" t="s">
        <v>304</v>
      </c>
      <c r="H309" s="224">
        <v>12.275</v>
      </c>
      <c r="I309" s="225"/>
      <c r="J309" s="226">
        <f>ROUND(I309*H309,2)</f>
        <v>0</v>
      </c>
      <c r="K309" s="222" t="s">
        <v>283</v>
      </c>
      <c r="L309" s="45"/>
      <c r="M309" s="227" t="s">
        <v>1</v>
      </c>
      <c r="N309" s="228" t="s">
        <v>41</v>
      </c>
      <c r="O309" s="92"/>
      <c r="P309" s="229">
        <f>O309*H309</f>
        <v>0</v>
      </c>
      <c r="Q309" s="229">
        <v>0</v>
      </c>
      <c r="R309" s="229">
        <f>Q309*H309</f>
        <v>0</v>
      </c>
      <c r="S309" s="229">
        <v>0</v>
      </c>
      <c r="T309" s="230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1" t="s">
        <v>178</v>
      </c>
      <c r="AT309" s="231" t="s">
        <v>174</v>
      </c>
      <c r="AU309" s="231" t="s">
        <v>85</v>
      </c>
      <c r="AY309" s="18" t="s">
        <v>173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8" t="s">
        <v>83</v>
      </c>
      <c r="BK309" s="232">
        <f>ROUND(I309*H309,2)</f>
        <v>0</v>
      </c>
      <c r="BL309" s="18" t="s">
        <v>178</v>
      </c>
      <c r="BM309" s="231" t="s">
        <v>609</v>
      </c>
    </row>
    <row r="310" s="15" customFormat="1">
      <c r="A310" s="15"/>
      <c r="B310" s="285"/>
      <c r="C310" s="286"/>
      <c r="D310" s="233" t="s">
        <v>182</v>
      </c>
      <c r="E310" s="287" t="s">
        <v>1</v>
      </c>
      <c r="F310" s="288" t="s">
        <v>610</v>
      </c>
      <c r="G310" s="286"/>
      <c r="H310" s="287" t="s">
        <v>1</v>
      </c>
      <c r="I310" s="289"/>
      <c r="J310" s="286"/>
      <c r="K310" s="286"/>
      <c r="L310" s="290"/>
      <c r="M310" s="291"/>
      <c r="N310" s="292"/>
      <c r="O310" s="292"/>
      <c r="P310" s="292"/>
      <c r="Q310" s="292"/>
      <c r="R310" s="292"/>
      <c r="S310" s="292"/>
      <c r="T310" s="293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94" t="s">
        <v>182</v>
      </c>
      <c r="AU310" s="294" t="s">
        <v>85</v>
      </c>
      <c r="AV310" s="15" t="s">
        <v>83</v>
      </c>
      <c r="AW310" s="15" t="s">
        <v>32</v>
      </c>
      <c r="AX310" s="15" t="s">
        <v>76</v>
      </c>
      <c r="AY310" s="294" t="s">
        <v>173</v>
      </c>
    </row>
    <row r="311" s="12" customFormat="1">
      <c r="A311" s="12"/>
      <c r="B311" s="238"/>
      <c r="C311" s="239"/>
      <c r="D311" s="233" t="s">
        <v>182</v>
      </c>
      <c r="E311" s="240" t="s">
        <v>1</v>
      </c>
      <c r="F311" s="241" t="s">
        <v>611</v>
      </c>
      <c r="G311" s="239"/>
      <c r="H311" s="242">
        <v>7.5099999999999998</v>
      </c>
      <c r="I311" s="243"/>
      <c r="J311" s="239"/>
      <c r="K311" s="239"/>
      <c r="L311" s="244"/>
      <c r="M311" s="245"/>
      <c r="N311" s="246"/>
      <c r="O311" s="246"/>
      <c r="P311" s="246"/>
      <c r="Q311" s="246"/>
      <c r="R311" s="246"/>
      <c r="S311" s="246"/>
      <c r="T311" s="247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T311" s="248" t="s">
        <v>182</v>
      </c>
      <c r="AU311" s="248" t="s">
        <v>85</v>
      </c>
      <c r="AV311" s="12" t="s">
        <v>85</v>
      </c>
      <c r="AW311" s="12" t="s">
        <v>32</v>
      </c>
      <c r="AX311" s="12" t="s">
        <v>76</v>
      </c>
      <c r="AY311" s="248" t="s">
        <v>173</v>
      </c>
    </row>
    <row r="312" s="15" customFormat="1">
      <c r="A312" s="15"/>
      <c r="B312" s="285"/>
      <c r="C312" s="286"/>
      <c r="D312" s="233" t="s">
        <v>182</v>
      </c>
      <c r="E312" s="287" t="s">
        <v>1</v>
      </c>
      <c r="F312" s="288" t="s">
        <v>397</v>
      </c>
      <c r="G312" s="286"/>
      <c r="H312" s="287" t="s">
        <v>1</v>
      </c>
      <c r="I312" s="289"/>
      <c r="J312" s="286"/>
      <c r="K312" s="286"/>
      <c r="L312" s="290"/>
      <c r="M312" s="291"/>
      <c r="N312" s="292"/>
      <c r="O312" s="292"/>
      <c r="P312" s="292"/>
      <c r="Q312" s="292"/>
      <c r="R312" s="292"/>
      <c r="S312" s="292"/>
      <c r="T312" s="293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94" t="s">
        <v>182</v>
      </c>
      <c r="AU312" s="294" t="s">
        <v>85</v>
      </c>
      <c r="AV312" s="15" t="s">
        <v>83</v>
      </c>
      <c r="AW312" s="15" t="s">
        <v>32</v>
      </c>
      <c r="AX312" s="15" t="s">
        <v>76</v>
      </c>
      <c r="AY312" s="294" t="s">
        <v>173</v>
      </c>
    </row>
    <row r="313" s="12" customFormat="1">
      <c r="A313" s="12"/>
      <c r="B313" s="238"/>
      <c r="C313" s="239"/>
      <c r="D313" s="233" t="s">
        <v>182</v>
      </c>
      <c r="E313" s="240" t="s">
        <v>1</v>
      </c>
      <c r="F313" s="241" t="s">
        <v>612</v>
      </c>
      <c r="G313" s="239"/>
      <c r="H313" s="242">
        <v>4.7649999999999997</v>
      </c>
      <c r="I313" s="243"/>
      <c r="J313" s="239"/>
      <c r="K313" s="239"/>
      <c r="L313" s="244"/>
      <c r="M313" s="245"/>
      <c r="N313" s="246"/>
      <c r="O313" s="246"/>
      <c r="P313" s="246"/>
      <c r="Q313" s="246"/>
      <c r="R313" s="246"/>
      <c r="S313" s="246"/>
      <c r="T313" s="247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248" t="s">
        <v>182</v>
      </c>
      <c r="AU313" s="248" t="s">
        <v>85</v>
      </c>
      <c r="AV313" s="12" t="s">
        <v>85</v>
      </c>
      <c r="AW313" s="12" t="s">
        <v>32</v>
      </c>
      <c r="AX313" s="12" t="s">
        <v>76</v>
      </c>
      <c r="AY313" s="248" t="s">
        <v>173</v>
      </c>
    </row>
    <row r="314" s="13" customFormat="1">
      <c r="A314" s="13"/>
      <c r="B314" s="249"/>
      <c r="C314" s="250"/>
      <c r="D314" s="233" t="s">
        <v>182</v>
      </c>
      <c r="E314" s="251" t="s">
        <v>1</v>
      </c>
      <c r="F314" s="252" t="s">
        <v>184</v>
      </c>
      <c r="G314" s="250"/>
      <c r="H314" s="253">
        <v>12.274999999999999</v>
      </c>
      <c r="I314" s="254"/>
      <c r="J314" s="250"/>
      <c r="K314" s="250"/>
      <c r="L314" s="255"/>
      <c r="M314" s="256"/>
      <c r="N314" s="257"/>
      <c r="O314" s="257"/>
      <c r="P314" s="257"/>
      <c r="Q314" s="257"/>
      <c r="R314" s="257"/>
      <c r="S314" s="257"/>
      <c r="T314" s="25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9" t="s">
        <v>182</v>
      </c>
      <c r="AU314" s="259" t="s">
        <v>85</v>
      </c>
      <c r="AV314" s="13" t="s">
        <v>178</v>
      </c>
      <c r="AW314" s="13" t="s">
        <v>32</v>
      </c>
      <c r="AX314" s="13" t="s">
        <v>83</v>
      </c>
      <c r="AY314" s="259" t="s">
        <v>173</v>
      </c>
    </row>
    <row r="315" s="2" customFormat="1" ht="37.8" customHeight="1">
      <c r="A315" s="39"/>
      <c r="B315" s="40"/>
      <c r="C315" s="220" t="s">
        <v>613</v>
      </c>
      <c r="D315" s="220" t="s">
        <v>174</v>
      </c>
      <c r="E315" s="221" t="s">
        <v>614</v>
      </c>
      <c r="F315" s="222" t="s">
        <v>615</v>
      </c>
      <c r="G315" s="223" t="s">
        <v>304</v>
      </c>
      <c r="H315" s="224">
        <v>12.275</v>
      </c>
      <c r="I315" s="225"/>
      <c r="J315" s="226">
        <f>ROUND(I315*H315,2)</f>
        <v>0</v>
      </c>
      <c r="K315" s="222" t="s">
        <v>283</v>
      </c>
      <c r="L315" s="45"/>
      <c r="M315" s="227" t="s">
        <v>1</v>
      </c>
      <c r="N315" s="228" t="s">
        <v>41</v>
      </c>
      <c r="O315" s="92"/>
      <c r="P315" s="229">
        <f>O315*H315</f>
        <v>0</v>
      </c>
      <c r="Q315" s="229">
        <v>0</v>
      </c>
      <c r="R315" s="229">
        <f>Q315*H315</f>
        <v>0</v>
      </c>
      <c r="S315" s="229">
        <v>0</v>
      </c>
      <c r="T315" s="230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1" t="s">
        <v>178</v>
      </c>
      <c r="AT315" s="231" t="s">
        <v>174</v>
      </c>
      <c r="AU315" s="231" t="s">
        <v>85</v>
      </c>
      <c r="AY315" s="18" t="s">
        <v>173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8" t="s">
        <v>83</v>
      </c>
      <c r="BK315" s="232">
        <f>ROUND(I315*H315,2)</f>
        <v>0</v>
      </c>
      <c r="BL315" s="18" t="s">
        <v>178</v>
      </c>
      <c r="BM315" s="231" t="s">
        <v>616</v>
      </c>
    </row>
    <row r="316" s="2" customFormat="1" ht="44.25" customHeight="1">
      <c r="A316" s="39"/>
      <c r="B316" s="40"/>
      <c r="C316" s="220" t="s">
        <v>488</v>
      </c>
      <c r="D316" s="220" t="s">
        <v>174</v>
      </c>
      <c r="E316" s="221" t="s">
        <v>617</v>
      </c>
      <c r="F316" s="222" t="s">
        <v>618</v>
      </c>
      <c r="G316" s="223" t="s">
        <v>353</v>
      </c>
      <c r="H316" s="224">
        <v>31.260000000000002</v>
      </c>
      <c r="I316" s="225"/>
      <c r="J316" s="226">
        <f>ROUND(I316*H316,2)</f>
        <v>0</v>
      </c>
      <c r="K316" s="222" t="s">
        <v>283</v>
      </c>
      <c r="L316" s="45"/>
      <c r="M316" s="227" t="s">
        <v>1</v>
      </c>
      <c r="N316" s="228" t="s">
        <v>41</v>
      </c>
      <c r="O316" s="92"/>
      <c r="P316" s="229">
        <f>O316*H316</f>
        <v>0</v>
      </c>
      <c r="Q316" s="229">
        <v>0</v>
      </c>
      <c r="R316" s="229">
        <f>Q316*H316</f>
        <v>0</v>
      </c>
      <c r="S316" s="229">
        <v>0</v>
      </c>
      <c r="T316" s="230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1" t="s">
        <v>178</v>
      </c>
      <c r="AT316" s="231" t="s">
        <v>174</v>
      </c>
      <c r="AU316" s="231" t="s">
        <v>85</v>
      </c>
      <c r="AY316" s="18" t="s">
        <v>173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8" t="s">
        <v>83</v>
      </c>
      <c r="BK316" s="232">
        <f>ROUND(I316*H316,2)</f>
        <v>0</v>
      </c>
      <c r="BL316" s="18" t="s">
        <v>178</v>
      </c>
      <c r="BM316" s="231" t="s">
        <v>619</v>
      </c>
    </row>
    <row r="317" s="12" customFormat="1">
      <c r="A317" s="12"/>
      <c r="B317" s="238"/>
      <c r="C317" s="239"/>
      <c r="D317" s="233" t="s">
        <v>182</v>
      </c>
      <c r="E317" s="240" t="s">
        <v>1</v>
      </c>
      <c r="F317" s="241" t="s">
        <v>620</v>
      </c>
      <c r="G317" s="239"/>
      <c r="H317" s="242">
        <v>31.260000000000002</v>
      </c>
      <c r="I317" s="243"/>
      <c r="J317" s="239"/>
      <c r="K317" s="239"/>
      <c r="L317" s="244"/>
      <c r="M317" s="245"/>
      <c r="N317" s="246"/>
      <c r="O317" s="246"/>
      <c r="P317" s="246"/>
      <c r="Q317" s="246"/>
      <c r="R317" s="246"/>
      <c r="S317" s="246"/>
      <c r="T317" s="247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T317" s="248" t="s">
        <v>182</v>
      </c>
      <c r="AU317" s="248" t="s">
        <v>85</v>
      </c>
      <c r="AV317" s="12" t="s">
        <v>85</v>
      </c>
      <c r="AW317" s="12" t="s">
        <v>32</v>
      </c>
      <c r="AX317" s="12" t="s">
        <v>76</v>
      </c>
      <c r="AY317" s="248" t="s">
        <v>173</v>
      </c>
    </row>
    <row r="318" s="13" customFormat="1">
      <c r="A318" s="13"/>
      <c r="B318" s="249"/>
      <c r="C318" s="250"/>
      <c r="D318" s="233" t="s">
        <v>182</v>
      </c>
      <c r="E318" s="251" t="s">
        <v>1</v>
      </c>
      <c r="F318" s="252" t="s">
        <v>184</v>
      </c>
      <c r="G318" s="250"/>
      <c r="H318" s="253">
        <v>31.260000000000002</v>
      </c>
      <c r="I318" s="254"/>
      <c r="J318" s="250"/>
      <c r="K318" s="250"/>
      <c r="L318" s="255"/>
      <c r="M318" s="256"/>
      <c r="N318" s="257"/>
      <c r="O318" s="257"/>
      <c r="P318" s="257"/>
      <c r="Q318" s="257"/>
      <c r="R318" s="257"/>
      <c r="S318" s="257"/>
      <c r="T318" s="25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9" t="s">
        <v>182</v>
      </c>
      <c r="AU318" s="259" t="s">
        <v>85</v>
      </c>
      <c r="AV318" s="13" t="s">
        <v>178</v>
      </c>
      <c r="AW318" s="13" t="s">
        <v>32</v>
      </c>
      <c r="AX318" s="13" t="s">
        <v>83</v>
      </c>
      <c r="AY318" s="259" t="s">
        <v>173</v>
      </c>
    </row>
    <row r="319" s="2" customFormat="1" ht="33" customHeight="1">
      <c r="A319" s="39"/>
      <c r="B319" s="40"/>
      <c r="C319" s="220" t="s">
        <v>621</v>
      </c>
      <c r="D319" s="220" t="s">
        <v>174</v>
      </c>
      <c r="E319" s="221" t="s">
        <v>622</v>
      </c>
      <c r="F319" s="222" t="s">
        <v>623</v>
      </c>
      <c r="G319" s="223" t="s">
        <v>221</v>
      </c>
      <c r="H319" s="224">
        <v>0.435</v>
      </c>
      <c r="I319" s="225"/>
      <c r="J319" s="226">
        <f>ROUND(I319*H319,2)</f>
        <v>0</v>
      </c>
      <c r="K319" s="222" t="s">
        <v>283</v>
      </c>
      <c r="L319" s="45"/>
      <c r="M319" s="227" t="s">
        <v>1</v>
      </c>
      <c r="N319" s="228" t="s">
        <v>41</v>
      </c>
      <c r="O319" s="92"/>
      <c r="P319" s="229">
        <f>O319*H319</f>
        <v>0</v>
      </c>
      <c r="Q319" s="229">
        <v>0</v>
      </c>
      <c r="R319" s="229">
        <f>Q319*H319</f>
        <v>0</v>
      </c>
      <c r="S319" s="229">
        <v>0</v>
      </c>
      <c r="T319" s="230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1" t="s">
        <v>178</v>
      </c>
      <c r="AT319" s="231" t="s">
        <v>174</v>
      </c>
      <c r="AU319" s="231" t="s">
        <v>85</v>
      </c>
      <c r="AY319" s="18" t="s">
        <v>173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8" t="s">
        <v>83</v>
      </c>
      <c r="BK319" s="232">
        <f>ROUND(I319*H319,2)</f>
        <v>0</v>
      </c>
      <c r="BL319" s="18" t="s">
        <v>178</v>
      </c>
      <c r="BM319" s="231" t="s">
        <v>624</v>
      </c>
    </row>
    <row r="320" s="12" customFormat="1">
      <c r="A320" s="12"/>
      <c r="B320" s="238"/>
      <c r="C320" s="239"/>
      <c r="D320" s="233" t="s">
        <v>182</v>
      </c>
      <c r="E320" s="240" t="s">
        <v>1</v>
      </c>
      <c r="F320" s="241" t="s">
        <v>625</v>
      </c>
      <c r="G320" s="239"/>
      <c r="H320" s="242">
        <v>0.435</v>
      </c>
      <c r="I320" s="243"/>
      <c r="J320" s="239"/>
      <c r="K320" s="239"/>
      <c r="L320" s="244"/>
      <c r="M320" s="245"/>
      <c r="N320" s="246"/>
      <c r="O320" s="246"/>
      <c r="P320" s="246"/>
      <c r="Q320" s="246"/>
      <c r="R320" s="246"/>
      <c r="S320" s="246"/>
      <c r="T320" s="247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T320" s="248" t="s">
        <v>182</v>
      </c>
      <c r="AU320" s="248" t="s">
        <v>85</v>
      </c>
      <c r="AV320" s="12" t="s">
        <v>85</v>
      </c>
      <c r="AW320" s="12" t="s">
        <v>32</v>
      </c>
      <c r="AX320" s="12" t="s">
        <v>76</v>
      </c>
      <c r="AY320" s="248" t="s">
        <v>173</v>
      </c>
    </row>
    <row r="321" s="13" customFormat="1">
      <c r="A321" s="13"/>
      <c r="B321" s="249"/>
      <c r="C321" s="250"/>
      <c r="D321" s="233" t="s">
        <v>182</v>
      </c>
      <c r="E321" s="251" t="s">
        <v>1</v>
      </c>
      <c r="F321" s="252" t="s">
        <v>184</v>
      </c>
      <c r="G321" s="250"/>
      <c r="H321" s="253">
        <v>0.435</v>
      </c>
      <c r="I321" s="254"/>
      <c r="J321" s="250"/>
      <c r="K321" s="250"/>
      <c r="L321" s="255"/>
      <c r="M321" s="256"/>
      <c r="N321" s="257"/>
      <c r="O321" s="257"/>
      <c r="P321" s="257"/>
      <c r="Q321" s="257"/>
      <c r="R321" s="257"/>
      <c r="S321" s="257"/>
      <c r="T321" s="25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9" t="s">
        <v>182</v>
      </c>
      <c r="AU321" s="259" t="s">
        <v>85</v>
      </c>
      <c r="AV321" s="13" t="s">
        <v>178</v>
      </c>
      <c r="AW321" s="13" t="s">
        <v>32</v>
      </c>
      <c r="AX321" s="13" t="s">
        <v>83</v>
      </c>
      <c r="AY321" s="259" t="s">
        <v>173</v>
      </c>
    </row>
    <row r="322" s="2" customFormat="1" ht="16.5" customHeight="1">
      <c r="A322" s="39"/>
      <c r="B322" s="40"/>
      <c r="C322" s="275" t="s">
        <v>493</v>
      </c>
      <c r="D322" s="275" t="s">
        <v>335</v>
      </c>
      <c r="E322" s="276" t="s">
        <v>626</v>
      </c>
      <c r="F322" s="277" t="s">
        <v>627</v>
      </c>
      <c r="G322" s="278" t="s">
        <v>221</v>
      </c>
      <c r="H322" s="279">
        <v>0.5</v>
      </c>
      <c r="I322" s="280"/>
      <c r="J322" s="281">
        <f>ROUND(I322*H322,2)</f>
        <v>0</v>
      </c>
      <c r="K322" s="277" t="s">
        <v>1</v>
      </c>
      <c r="L322" s="282"/>
      <c r="M322" s="283" t="s">
        <v>1</v>
      </c>
      <c r="N322" s="284" t="s">
        <v>41</v>
      </c>
      <c r="O322" s="92"/>
      <c r="P322" s="229">
        <f>O322*H322</f>
        <v>0</v>
      </c>
      <c r="Q322" s="229">
        <v>0</v>
      </c>
      <c r="R322" s="229">
        <f>Q322*H322</f>
        <v>0</v>
      </c>
      <c r="S322" s="229">
        <v>0</v>
      </c>
      <c r="T322" s="230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1" t="s">
        <v>213</v>
      </c>
      <c r="AT322" s="231" t="s">
        <v>335</v>
      </c>
      <c r="AU322" s="231" t="s">
        <v>85</v>
      </c>
      <c r="AY322" s="18" t="s">
        <v>173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8" t="s">
        <v>83</v>
      </c>
      <c r="BK322" s="232">
        <f>ROUND(I322*H322,2)</f>
        <v>0</v>
      </c>
      <c r="BL322" s="18" t="s">
        <v>178</v>
      </c>
      <c r="BM322" s="231" t="s">
        <v>628</v>
      </c>
    </row>
    <row r="323" s="11" customFormat="1" ht="22.8" customHeight="1">
      <c r="A323" s="11"/>
      <c r="B323" s="206"/>
      <c r="C323" s="207"/>
      <c r="D323" s="208" t="s">
        <v>75</v>
      </c>
      <c r="E323" s="273" t="s">
        <v>198</v>
      </c>
      <c r="F323" s="273" t="s">
        <v>316</v>
      </c>
      <c r="G323" s="207"/>
      <c r="H323" s="207"/>
      <c r="I323" s="210"/>
      <c r="J323" s="274">
        <f>BK323</f>
        <v>0</v>
      </c>
      <c r="K323" s="207"/>
      <c r="L323" s="212"/>
      <c r="M323" s="213"/>
      <c r="N323" s="214"/>
      <c r="O323" s="214"/>
      <c r="P323" s="215">
        <f>SUM(P324:P329)</f>
        <v>0</v>
      </c>
      <c r="Q323" s="214"/>
      <c r="R323" s="215">
        <f>SUM(R324:R329)</f>
        <v>0</v>
      </c>
      <c r="S323" s="214"/>
      <c r="T323" s="216">
        <f>SUM(T324:T329)</f>
        <v>0</v>
      </c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R323" s="217" t="s">
        <v>83</v>
      </c>
      <c r="AT323" s="218" t="s">
        <v>75</v>
      </c>
      <c r="AU323" s="218" t="s">
        <v>83</v>
      </c>
      <c r="AY323" s="217" t="s">
        <v>173</v>
      </c>
      <c r="BK323" s="219">
        <f>SUM(BK324:BK329)</f>
        <v>0</v>
      </c>
    </row>
    <row r="324" s="2" customFormat="1" ht="37.8" customHeight="1">
      <c r="A324" s="39"/>
      <c r="B324" s="40"/>
      <c r="C324" s="220" t="s">
        <v>629</v>
      </c>
      <c r="D324" s="220" t="s">
        <v>174</v>
      </c>
      <c r="E324" s="221" t="s">
        <v>630</v>
      </c>
      <c r="F324" s="222" t="s">
        <v>631</v>
      </c>
      <c r="G324" s="223" t="s">
        <v>304</v>
      </c>
      <c r="H324" s="224">
        <v>25.899999999999999</v>
      </c>
      <c r="I324" s="225"/>
      <c r="J324" s="226">
        <f>ROUND(I324*H324,2)</f>
        <v>0</v>
      </c>
      <c r="K324" s="222" t="s">
        <v>283</v>
      </c>
      <c r="L324" s="45"/>
      <c r="M324" s="227" t="s">
        <v>1</v>
      </c>
      <c r="N324" s="228" t="s">
        <v>41</v>
      </c>
      <c r="O324" s="92"/>
      <c r="P324" s="229">
        <f>O324*H324</f>
        <v>0</v>
      </c>
      <c r="Q324" s="229">
        <v>0</v>
      </c>
      <c r="R324" s="229">
        <f>Q324*H324</f>
        <v>0</v>
      </c>
      <c r="S324" s="229">
        <v>0</v>
      </c>
      <c r="T324" s="230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1" t="s">
        <v>178</v>
      </c>
      <c r="AT324" s="231" t="s">
        <v>174</v>
      </c>
      <c r="AU324" s="231" t="s">
        <v>85</v>
      </c>
      <c r="AY324" s="18" t="s">
        <v>173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8" t="s">
        <v>83</v>
      </c>
      <c r="BK324" s="232">
        <f>ROUND(I324*H324,2)</f>
        <v>0</v>
      </c>
      <c r="BL324" s="18" t="s">
        <v>178</v>
      </c>
      <c r="BM324" s="231" t="s">
        <v>632</v>
      </c>
    </row>
    <row r="325" s="2" customFormat="1" ht="44.25" customHeight="1">
      <c r="A325" s="39"/>
      <c r="B325" s="40"/>
      <c r="C325" s="220" t="s">
        <v>497</v>
      </c>
      <c r="D325" s="220" t="s">
        <v>174</v>
      </c>
      <c r="E325" s="221" t="s">
        <v>633</v>
      </c>
      <c r="F325" s="222" t="s">
        <v>634</v>
      </c>
      <c r="G325" s="223" t="s">
        <v>304</v>
      </c>
      <c r="H325" s="224">
        <v>25.899999999999999</v>
      </c>
      <c r="I325" s="225"/>
      <c r="J325" s="226">
        <f>ROUND(I325*H325,2)</f>
        <v>0</v>
      </c>
      <c r="K325" s="222" t="s">
        <v>283</v>
      </c>
      <c r="L325" s="45"/>
      <c r="M325" s="227" t="s">
        <v>1</v>
      </c>
      <c r="N325" s="228" t="s">
        <v>41</v>
      </c>
      <c r="O325" s="92"/>
      <c r="P325" s="229">
        <f>O325*H325</f>
        <v>0</v>
      </c>
      <c r="Q325" s="229">
        <v>0</v>
      </c>
      <c r="R325" s="229">
        <f>Q325*H325</f>
        <v>0</v>
      </c>
      <c r="S325" s="229">
        <v>0</v>
      </c>
      <c r="T325" s="230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1" t="s">
        <v>178</v>
      </c>
      <c r="AT325" s="231" t="s">
        <v>174</v>
      </c>
      <c r="AU325" s="231" t="s">
        <v>85</v>
      </c>
      <c r="AY325" s="18" t="s">
        <v>173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8" t="s">
        <v>83</v>
      </c>
      <c r="BK325" s="232">
        <f>ROUND(I325*H325,2)</f>
        <v>0</v>
      </c>
      <c r="BL325" s="18" t="s">
        <v>178</v>
      </c>
      <c r="BM325" s="231" t="s">
        <v>635</v>
      </c>
    </row>
    <row r="326" s="2" customFormat="1" ht="66.75" customHeight="1">
      <c r="A326" s="39"/>
      <c r="B326" s="40"/>
      <c r="C326" s="220" t="s">
        <v>636</v>
      </c>
      <c r="D326" s="220" t="s">
        <v>174</v>
      </c>
      <c r="E326" s="221" t="s">
        <v>637</v>
      </c>
      <c r="F326" s="222" t="s">
        <v>638</v>
      </c>
      <c r="G326" s="223" t="s">
        <v>304</v>
      </c>
      <c r="H326" s="224">
        <v>25.899999999999999</v>
      </c>
      <c r="I326" s="225"/>
      <c r="J326" s="226">
        <f>ROUND(I326*H326,2)</f>
        <v>0</v>
      </c>
      <c r="K326" s="222" t="s">
        <v>283</v>
      </c>
      <c r="L326" s="45"/>
      <c r="M326" s="227" t="s">
        <v>1</v>
      </c>
      <c r="N326" s="228" t="s">
        <v>41</v>
      </c>
      <c r="O326" s="92"/>
      <c r="P326" s="229">
        <f>O326*H326</f>
        <v>0</v>
      </c>
      <c r="Q326" s="229">
        <v>0</v>
      </c>
      <c r="R326" s="229">
        <f>Q326*H326</f>
        <v>0</v>
      </c>
      <c r="S326" s="229">
        <v>0</v>
      </c>
      <c r="T326" s="230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1" t="s">
        <v>178</v>
      </c>
      <c r="AT326" s="231" t="s">
        <v>174</v>
      </c>
      <c r="AU326" s="231" t="s">
        <v>85</v>
      </c>
      <c r="AY326" s="18" t="s">
        <v>173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8" t="s">
        <v>83</v>
      </c>
      <c r="BK326" s="232">
        <f>ROUND(I326*H326,2)</f>
        <v>0</v>
      </c>
      <c r="BL326" s="18" t="s">
        <v>178</v>
      </c>
      <c r="BM326" s="231" t="s">
        <v>639</v>
      </c>
    </row>
    <row r="327" s="2" customFormat="1" ht="24.15" customHeight="1">
      <c r="A327" s="39"/>
      <c r="B327" s="40"/>
      <c r="C327" s="275" t="s">
        <v>502</v>
      </c>
      <c r="D327" s="275" t="s">
        <v>335</v>
      </c>
      <c r="E327" s="276" t="s">
        <v>640</v>
      </c>
      <c r="F327" s="277" t="s">
        <v>641</v>
      </c>
      <c r="G327" s="278" t="s">
        <v>304</v>
      </c>
      <c r="H327" s="279">
        <v>26.677</v>
      </c>
      <c r="I327" s="280"/>
      <c r="J327" s="281">
        <f>ROUND(I327*H327,2)</f>
        <v>0</v>
      </c>
      <c r="K327" s="277" t="s">
        <v>283</v>
      </c>
      <c r="L327" s="282"/>
      <c r="M327" s="283" t="s">
        <v>1</v>
      </c>
      <c r="N327" s="284" t="s">
        <v>41</v>
      </c>
      <c r="O327" s="92"/>
      <c r="P327" s="229">
        <f>O327*H327</f>
        <v>0</v>
      </c>
      <c r="Q327" s="229">
        <v>0</v>
      </c>
      <c r="R327" s="229">
        <f>Q327*H327</f>
        <v>0</v>
      </c>
      <c r="S327" s="229">
        <v>0</v>
      </c>
      <c r="T327" s="230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1" t="s">
        <v>213</v>
      </c>
      <c r="AT327" s="231" t="s">
        <v>335</v>
      </c>
      <c r="AU327" s="231" t="s">
        <v>85</v>
      </c>
      <c r="AY327" s="18" t="s">
        <v>173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8" t="s">
        <v>83</v>
      </c>
      <c r="BK327" s="232">
        <f>ROUND(I327*H327,2)</f>
        <v>0</v>
      </c>
      <c r="BL327" s="18" t="s">
        <v>178</v>
      </c>
      <c r="BM327" s="231" t="s">
        <v>642</v>
      </c>
    </row>
    <row r="328" s="12" customFormat="1">
      <c r="A328" s="12"/>
      <c r="B328" s="238"/>
      <c r="C328" s="239"/>
      <c r="D328" s="233" t="s">
        <v>182</v>
      </c>
      <c r="E328" s="240" t="s">
        <v>1</v>
      </c>
      <c r="F328" s="241" t="s">
        <v>643</v>
      </c>
      <c r="G328" s="239"/>
      <c r="H328" s="242">
        <v>26.677</v>
      </c>
      <c r="I328" s="243"/>
      <c r="J328" s="239"/>
      <c r="K328" s="239"/>
      <c r="L328" s="244"/>
      <c r="M328" s="245"/>
      <c r="N328" s="246"/>
      <c r="O328" s="246"/>
      <c r="P328" s="246"/>
      <c r="Q328" s="246"/>
      <c r="R328" s="246"/>
      <c r="S328" s="246"/>
      <c r="T328" s="247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T328" s="248" t="s">
        <v>182</v>
      </c>
      <c r="AU328" s="248" t="s">
        <v>85</v>
      </c>
      <c r="AV328" s="12" t="s">
        <v>85</v>
      </c>
      <c r="AW328" s="12" t="s">
        <v>32</v>
      </c>
      <c r="AX328" s="12" t="s">
        <v>76</v>
      </c>
      <c r="AY328" s="248" t="s">
        <v>173</v>
      </c>
    </row>
    <row r="329" s="13" customFormat="1">
      <c r="A329" s="13"/>
      <c r="B329" s="249"/>
      <c r="C329" s="250"/>
      <c r="D329" s="233" t="s">
        <v>182</v>
      </c>
      <c r="E329" s="251" t="s">
        <v>1</v>
      </c>
      <c r="F329" s="252" t="s">
        <v>184</v>
      </c>
      <c r="G329" s="250"/>
      <c r="H329" s="253">
        <v>26.677</v>
      </c>
      <c r="I329" s="254"/>
      <c r="J329" s="250"/>
      <c r="K329" s="250"/>
      <c r="L329" s="255"/>
      <c r="M329" s="256"/>
      <c r="N329" s="257"/>
      <c r="O329" s="257"/>
      <c r="P329" s="257"/>
      <c r="Q329" s="257"/>
      <c r="R329" s="257"/>
      <c r="S329" s="257"/>
      <c r="T329" s="25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9" t="s">
        <v>182</v>
      </c>
      <c r="AU329" s="259" t="s">
        <v>85</v>
      </c>
      <c r="AV329" s="13" t="s">
        <v>178</v>
      </c>
      <c r="AW329" s="13" t="s">
        <v>32</v>
      </c>
      <c r="AX329" s="13" t="s">
        <v>83</v>
      </c>
      <c r="AY329" s="259" t="s">
        <v>173</v>
      </c>
    </row>
    <row r="330" s="11" customFormat="1" ht="22.8" customHeight="1">
      <c r="A330" s="11"/>
      <c r="B330" s="206"/>
      <c r="C330" s="207"/>
      <c r="D330" s="208" t="s">
        <v>75</v>
      </c>
      <c r="E330" s="273" t="s">
        <v>203</v>
      </c>
      <c r="F330" s="273" t="s">
        <v>644</v>
      </c>
      <c r="G330" s="207"/>
      <c r="H330" s="207"/>
      <c r="I330" s="210"/>
      <c r="J330" s="274">
        <f>BK330</f>
        <v>0</v>
      </c>
      <c r="K330" s="207"/>
      <c r="L330" s="212"/>
      <c r="M330" s="213"/>
      <c r="N330" s="214"/>
      <c r="O330" s="214"/>
      <c r="P330" s="215">
        <f>SUM(P331:P426)</f>
        <v>0</v>
      </c>
      <c r="Q330" s="214"/>
      <c r="R330" s="215">
        <f>SUM(R331:R426)</f>
        <v>0</v>
      </c>
      <c r="S330" s="214"/>
      <c r="T330" s="216">
        <f>SUM(T331:T426)</f>
        <v>0</v>
      </c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  <c r="AE330" s="11"/>
      <c r="AR330" s="217" t="s">
        <v>83</v>
      </c>
      <c r="AT330" s="218" t="s">
        <v>75</v>
      </c>
      <c r="AU330" s="218" t="s">
        <v>83</v>
      </c>
      <c r="AY330" s="217" t="s">
        <v>173</v>
      </c>
      <c r="BK330" s="219">
        <f>SUM(BK331:BK426)</f>
        <v>0</v>
      </c>
    </row>
    <row r="331" s="2" customFormat="1" ht="49.05" customHeight="1">
      <c r="A331" s="39"/>
      <c r="B331" s="40"/>
      <c r="C331" s="220" t="s">
        <v>645</v>
      </c>
      <c r="D331" s="220" t="s">
        <v>174</v>
      </c>
      <c r="E331" s="221" t="s">
        <v>646</v>
      </c>
      <c r="F331" s="222" t="s">
        <v>647</v>
      </c>
      <c r="G331" s="223" t="s">
        <v>304</v>
      </c>
      <c r="H331" s="224">
        <v>120.34</v>
      </c>
      <c r="I331" s="225"/>
      <c r="J331" s="226">
        <f>ROUND(I331*H331,2)</f>
        <v>0</v>
      </c>
      <c r="K331" s="222" t="s">
        <v>648</v>
      </c>
      <c r="L331" s="45"/>
      <c r="M331" s="227" t="s">
        <v>1</v>
      </c>
      <c r="N331" s="228" t="s">
        <v>41</v>
      </c>
      <c r="O331" s="92"/>
      <c r="P331" s="229">
        <f>O331*H331</f>
        <v>0</v>
      </c>
      <c r="Q331" s="229">
        <v>0</v>
      </c>
      <c r="R331" s="229">
        <f>Q331*H331</f>
        <v>0</v>
      </c>
      <c r="S331" s="229">
        <v>0</v>
      </c>
      <c r="T331" s="230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1" t="s">
        <v>178</v>
      </c>
      <c r="AT331" s="231" t="s">
        <v>174</v>
      </c>
      <c r="AU331" s="231" t="s">
        <v>85</v>
      </c>
      <c r="AY331" s="18" t="s">
        <v>173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8" t="s">
        <v>83</v>
      </c>
      <c r="BK331" s="232">
        <f>ROUND(I331*H331,2)</f>
        <v>0</v>
      </c>
      <c r="BL331" s="18" t="s">
        <v>178</v>
      </c>
      <c r="BM331" s="231" t="s">
        <v>649</v>
      </c>
    </row>
    <row r="332" s="12" customFormat="1">
      <c r="A332" s="12"/>
      <c r="B332" s="238"/>
      <c r="C332" s="239"/>
      <c r="D332" s="233" t="s">
        <v>182</v>
      </c>
      <c r="E332" s="240" t="s">
        <v>1</v>
      </c>
      <c r="F332" s="241" t="s">
        <v>650</v>
      </c>
      <c r="G332" s="239"/>
      <c r="H332" s="242">
        <v>120.34</v>
      </c>
      <c r="I332" s="243"/>
      <c r="J332" s="239"/>
      <c r="K332" s="239"/>
      <c r="L332" s="244"/>
      <c r="M332" s="245"/>
      <c r="N332" s="246"/>
      <c r="O332" s="246"/>
      <c r="P332" s="246"/>
      <c r="Q332" s="246"/>
      <c r="R332" s="246"/>
      <c r="S332" s="246"/>
      <c r="T332" s="247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T332" s="248" t="s">
        <v>182</v>
      </c>
      <c r="AU332" s="248" t="s">
        <v>85</v>
      </c>
      <c r="AV332" s="12" t="s">
        <v>85</v>
      </c>
      <c r="AW332" s="12" t="s">
        <v>32</v>
      </c>
      <c r="AX332" s="12" t="s">
        <v>76</v>
      </c>
      <c r="AY332" s="248" t="s">
        <v>173</v>
      </c>
    </row>
    <row r="333" s="13" customFormat="1">
      <c r="A333" s="13"/>
      <c r="B333" s="249"/>
      <c r="C333" s="250"/>
      <c r="D333" s="233" t="s">
        <v>182</v>
      </c>
      <c r="E333" s="251" t="s">
        <v>1</v>
      </c>
      <c r="F333" s="252" t="s">
        <v>184</v>
      </c>
      <c r="G333" s="250"/>
      <c r="H333" s="253">
        <v>120.34</v>
      </c>
      <c r="I333" s="254"/>
      <c r="J333" s="250"/>
      <c r="K333" s="250"/>
      <c r="L333" s="255"/>
      <c r="M333" s="256"/>
      <c r="N333" s="257"/>
      <c r="O333" s="257"/>
      <c r="P333" s="257"/>
      <c r="Q333" s="257"/>
      <c r="R333" s="257"/>
      <c r="S333" s="257"/>
      <c r="T333" s="25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9" t="s">
        <v>182</v>
      </c>
      <c r="AU333" s="259" t="s">
        <v>85</v>
      </c>
      <c r="AV333" s="13" t="s">
        <v>178</v>
      </c>
      <c r="AW333" s="13" t="s">
        <v>32</v>
      </c>
      <c r="AX333" s="13" t="s">
        <v>83</v>
      </c>
      <c r="AY333" s="259" t="s">
        <v>173</v>
      </c>
    </row>
    <row r="334" s="2" customFormat="1" ht="33" customHeight="1">
      <c r="A334" s="39"/>
      <c r="B334" s="40"/>
      <c r="C334" s="220" t="s">
        <v>509</v>
      </c>
      <c r="D334" s="220" t="s">
        <v>174</v>
      </c>
      <c r="E334" s="221" t="s">
        <v>651</v>
      </c>
      <c r="F334" s="222" t="s">
        <v>652</v>
      </c>
      <c r="G334" s="223" t="s">
        <v>304</v>
      </c>
      <c r="H334" s="224">
        <v>115.42</v>
      </c>
      <c r="I334" s="225"/>
      <c r="J334" s="226">
        <f>ROUND(I334*H334,2)</f>
        <v>0</v>
      </c>
      <c r="K334" s="222" t="s">
        <v>283</v>
      </c>
      <c r="L334" s="45"/>
      <c r="M334" s="227" t="s">
        <v>1</v>
      </c>
      <c r="N334" s="228" t="s">
        <v>41</v>
      </c>
      <c r="O334" s="92"/>
      <c r="P334" s="229">
        <f>O334*H334</f>
        <v>0</v>
      </c>
      <c r="Q334" s="229">
        <v>0</v>
      </c>
      <c r="R334" s="229">
        <f>Q334*H334</f>
        <v>0</v>
      </c>
      <c r="S334" s="229">
        <v>0</v>
      </c>
      <c r="T334" s="230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1" t="s">
        <v>178</v>
      </c>
      <c r="AT334" s="231" t="s">
        <v>174</v>
      </c>
      <c r="AU334" s="231" t="s">
        <v>85</v>
      </c>
      <c r="AY334" s="18" t="s">
        <v>173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8" t="s">
        <v>83</v>
      </c>
      <c r="BK334" s="232">
        <f>ROUND(I334*H334,2)</f>
        <v>0</v>
      </c>
      <c r="BL334" s="18" t="s">
        <v>178</v>
      </c>
      <c r="BM334" s="231" t="s">
        <v>653</v>
      </c>
    </row>
    <row r="335" s="12" customFormat="1">
      <c r="A335" s="12"/>
      <c r="B335" s="238"/>
      <c r="C335" s="239"/>
      <c r="D335" s="233" t="s">
        <v>182</v>
      </c>
      <c r="E335" s="240" t="s">
        <v>1</v>
      </c>
      <c r="F335" s="241" t="s">
        <v>654</v>
      </c>
      <c r="G335" s="239"/>
      <c r="H335" s="242">
        <v>115.42</v>
      </c>
      <c r="I335" s="243"/>
      <c r="J335" s="239"/>
      <c r="K335" s="239"/>
      <c r="L335" s="244"/>
      <c r="M335" s="245"/>
      <c r="N335" s="246"/>
      <c r="O335" s="246"/>
      <c r="P335" s="246"/>
      <c r="Q335" s="246"/>
      <c r="R335" s="246"/>
      <c r="S335" s="246"/>
      <c r="T335" s="247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T335" s="248" t="s">
        <v>182</v>
      </c>
      <c r="AU335" s="248" t="s">
        <v>85</v>
      </c>
      <c r="AV335" s="12" t="s">
        <v>85</v>
      </c>
      <c r="AW335" s="12" t="s">
        <v>32</v>
      </c>
      <c r="AX335" s="12" t="s">
        <v>76</v>
      </c>
      <c r="AY335" s="248" t="s">
        <v>173</v>
      </c>
    </row>
    <row r="336" s="13" customFormat="1">
      <c r="A336" s="13"/>
      <c r="B336" s="249"/>
      <c r="C336" s="250"/>
      <c r="D336" s="233" t="s">
        <v>182</v>
      </c>
      <c r="E336" s="251" t="s">
        <v>1</v>
      </c>
      <c r="F336" s="252" t="s">
        <v>184</v>
      </c>
      <c r="G336" s="250"/>
      <c r="H336" s="253">
        <v>115.42</v>
      </c>
      <c r="I336" s="254"/>
      <c r="J336" s="250"/>
      <c r="K336" s="250"/>
      <c r="L336" s="255"/>
      <c r="M336" s="256"/>
      <c r="N336" s="257"/>
      <c r="O336" s="257"/>
      <c r="P336" s="257"/>
      <c r="Q336" s="257"/>
      <c r="R336" s="257"/>
      <c r="S336" s="257"/>
      <c r="T336" s="25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9" t="s">
        <v>182</v>
      </c>
      <c r="AU336" s="259" t="s">
        <v>85</v>
      </c>
      <c r="AV336" s="13" t="s">
        <v>178</v>
      </c>
      <c r="AW336" s="13" t="s">
        <v>32</v>
      </c>
      <c r="AX336" s="13" t="s">
        <v>83</v>
      </c>
      <c r="AY336" s="259" t="s">
        <v>173</v>
      </c>
    </row>
    <row r="337" s="2" customFormat="1" ht="21.75" customHeight="1">
      <c r="A337" s="39"/>
      <c r="B337" s="40"/>
      <c r="C337" s="220" t="s">
        <v>655</v>
      </c>
      <c r="D337" s="220" t="s">
        <v>174</v>
      </c>
      <c r="E337" s="221" t="s">
        <v>656</v>
      </c>
      <c r="F337" s="222" t="s">
        <v>657</v>
      </c>
      <c r="G337" s="223" t="s">
        <v>304</v>
      </c>
      <c r="H337" s="224">
        <v>3.25</v>
      </c>
      <c r="I337" s="225"/>
      <c r="J337" s="226">
        <f>ROUND(I337*H337,2)</f>
        <v>0</v>
      </c>
      <c r="K337" s="222" t="s">
        <v>283</v>
      </c>
      <c r="L337" s="45"/>
      <c r="M337" s="227" t="s">
        <v>1</v>
      </c>
      <c r="N337" s="228" t="s">
        <v>41</v>
      </c>
      <c r="O337" s="92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1" t="s">
        <v>178</v>
      </c>
      <c r="AT337" s="231" t="s">
        <v>174</v>
      </c>
      <c r="AU337" s="231" t="s">
        <v>85</v>
      </c>
      <c r="AY337" s="18" t="s">
        <v>173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8" t="s">
        <v>83</v>
      </c>
      <c r="BK337" s="232">
        <f>ROUND(I337*H337,2)</f>
        <v>0</v>
      </c>
      <c r="BL337" s="18" t="s">
        <v>178</v>
      </c>
      <c r="BM337" s="231" t="s">
        <v>658</v>
      </c>
    </row>
    <row r="338" s="12" customFormat="1">
      <c r="A338" s="12"/>
      <c r="B338" s="238"/>
      <c r="C338" s="239"/>
      <c r="D338" s="233" t="s">
        <v>182</v>
      </c>
      <c r="E338" s="240" t="s">
        <v>1</v>
      </c>
      <c r="F338" s="241" t="s">
        <v>659</v>
      </c>
      <c r="G338" s="239"/>
      <c r="H338" s="242">
        <v>3.25</v>
      </c>
      <c r="I338" s="243"/>
      <c r="J338" s="239"/>
      <c r="K338" s="239"/>
      <c r="L338" s="244"/>
      <c r="M338" s="245"/>
      <c r="N338" s="246"/>
      <c r="O338" s="246"/>
      <c r="P338" s="246"/>
      <c r="Q338" s="246"/>
      <c r="R338" s="246"/>
      <c r="S338" s="246"/>
      <c r="T338" s="247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T338" s="248" t="s">
        <v>182</v>
      </c>
      <c r="AU338" s="248" t="s">
        <v>85</v>
      </c>
      <c r="AV338" s="12" t="s">
        <v>85</v>
      </c>
      <c r="AW338" s="12" t="s">
        <v>32</v>
      </c>
      <c r="AX338" s="12" t="s">
        <v>76</v>
      </c>
      <c r="AY338" s="248" t="s">
        <v>173</v>
      </c>
    </row>
    <row r="339" s="13" customFormat="1">
      <c r="A339" s="13"/>
      <c r="B339" s="249"/>
      <c r="C339" s="250"/>
      <c r="D339" s="233" t="s">
        <v>182</v>
      </c>
      <c r="E339" s="251" t="s">
        <v>1</v>
      </c>
      <c r="F339" s="252" t="s">
        <v>184</v>
      </c>
      <c r="G339" s="250"/>
      <c r="H339" s="253">
        <v>3.25</v>
      </c>
      <c r="I339" s="254"/>
      <c r="J339" s="250"/>
      <c r="K339" s="250"/>
      <c r="L339" s="255"/>
      <c r="M339" s="256"/>
      <c r="N339" s="257"/>
      <c r="O339" s="257"/>
      <c r="P339" s="257"/>
      <c r="Q339" s="257"/>
      <c r="R339" s="257"/>
      <c r="S339" s="257"/>
      <c r="T339" s="25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9" t="s">
        <v>182</v>
      </c>
      <c r="AU339" s="259" t="s">
        <v>85</v>
      </c>
      <c r="AV339" s="13" t="s">
        <v>178</v>
      </c>
      <c r="AW339" s="13" t="s">
        <v>32</v>
      </c>
      <c r="AX339" s="13" t="s">
        <v>83</v>
      </c>
      <c r="AY339" s="259" t="s">
        <v>173</v>
      </c>
    </row>
    <row r="340" s="2" customFormat="1" ht="44.25" customHeight="1">
      <c r="A340" s="39"/>
      <c r="B340" s="40"/>
      <c r="C340" s="220" t="s">
        <v>514</v>
      </c>
      <c r="D340" s="220" t="s">
        <v>174</v>
      </c>
      <c r="E340" s="221" t="s">
        <v>660</v>
      </c>
      <c r="F340" s="222" t="s">
        <v>661</v>
      </c>
      <c r="G340" s="223" t="s">
        <v>304</v>
      </c>
      <c r="H340" s="224">
        <v>176.583</v>
      </c>
      <c r="I340" s="225"/>
      <c r="J340" s="226">
        <f>ROUND(I340*H340,2)</f>
        <v>0</v>
      </c>
      <c r="K340" s="222" t="s">
        <v>283</v>
      </c>
      <c r="L340" s="45"/>
      <c r="M340" s="227" t="s">
        <v>1</v>
      </c>
      <c r="N340" s="228" t="s">
        <v>41</v>
      </c>
      <c r="O340" s="92"/>
      <c r="P340" s="229">
        <f>O340*H340</f>
        <v>0</v>
      </c>
      <c r="Q340" s="229">
        <v>0</v>
      </c>
      <c r="R340" s="229">
        <f>Q340*H340</f>
        <v>0</v>
      </c>
      <c r="S340" s="229">
        <v>0</v>
      </c>
      <c r="T340" s="230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1" t="s">
        <v>178</v>
      </c>
      <c r="AT340" s="231" t="s">
        <v>174</v>
      </c>
      <c r="AU340" s="231" t="s">
        <v>85</v>
      </c>
      <c r="AY340" s="18" t="s">
        <v>173</v>
      </c>
      <c r="BE340" s="232">
        <f>IF(N340="základní",J340,0)</f>
        <v>0</v>
      </c>
      <c r="BF340" s="232">
        <f>IF(N340="snížená",J340,0)</f>
        <v>0</v>
      </c>
      <c r="BG340" s="232">
        <f>IF(N340="zákl. přenesená",J340,0)</f>
        <v>0</v>
      </c>
      <c r="BH340" s="232">
        <f>IF(N340="sníž. přenesená",J340,0)</f>
        <v>0</v>
      </c>
      <c r="BI340" s="232">
        <f>IF(N340="nulová",J340,0)</f>
        <v>0</v>
      </c>
      <c r="BJ340" s="18" t="s">
        <v>83</v>
      </c>
      <c r="BK340" s="232">
        <f>ROUND(I340*H340,2)</f>
        <v>0</v>
      </c>
      <c r="BL340" s="18" t="s">
        <v>178</v>
      </c>
      <c r="BM340" s="231" t="s">
        <v>662</v>
      </c>
    </row>
    <row r="341" s="2" customFormat="1" ht="44.25" customHeight="1">
      <c r="A341" s="39"/>
      <c r="B341" s="40"/>
      <c r="C341" s="220" t="s">
        <v>663</v>
      </c>
      <c r="D341" s="220" t="s">
        <v>174</v>
      </c>
      <c r="E341" s="221" t="s">
        <v>664</v>
      </c>
      <c r="F341" s="222" t="s">
        <v>665</v>
      </c>
      <c r="G341" s="223" t="s">
        <v>304</v>
      </c>
      <c r="H341" s="224">
        <v>353.166</v>
      </c>
      <c r="I341" s="225"/>
      <c r="J341" s="226">
        <f>ROUND(I341*H341,2)</f>
        <v>0</v>
      </c>
      <c r="K341" s="222" t="s">
        <v>283</v>
      </c>
      <c r="L341" s="45"/>
      <c r="M341" s="227" t="s">
        <v>1</v>
      </c>
      <c r="N341" s="228" t="s">
        <v>41</v>
      </c>
      <c r="O341" s="92"/>
      <c r="P341" s="229">
        <f>O341*H341</f>
        <v>0</v>
      </c>
      <c r="Q341" s="229">
        <v>0</v>
      </c>
      <c r="R341" s="229">
        <f>Q341*H341</f>
        <v>0</v>
      </c>
      <c r="S341" s="229">
        <v>0</v>
      </c>
      <c r="T341" s="230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1" t="s">
        <v>178</v>
      </c>
      <c r="AT341" s="231" t="s">
        <v>174</v>
      </c>
      <c r="AU341" s="231" t="s">
        <v>85</v>
      </c>
      <c r="AY341" s="18" t="s">
        <v>173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8" t="s">
        <v>83</v>
      </c>
      <c r="BK341" s="232">
        <f>ROUND(I341*H341,2)</f>
        <v>0</v>
      </c>
      <c r="BL341" s="18" t="s">
        <v>178</v>
      </c>
      <c r="BM341" s="231" t="s">
        <v>666</v>
      </c>
    </row>
    <row r="342" s="12" customFormat="1">
      <c r="A342" s="12"/>
      <c r="B342" s="238"/>
      <c r="C342" s="239"/>
      <c r="D342" s="233" t="s">
        <v>182</v>
      </c>
      <c r="E342" s="240" t="s">
        <v>1</v>
      </c>
      <c r="F342" s="241" t="s">
        <v>667</v>
      </c>
      <c r="G342" s="239"/>
      <c r="H342" s="242">
        <v>353.166</v>
      </c>
      <c r="I342" s="243"/>
      <c r="J342" s="239"/>
      <c r="K342" s="239"/>
      <c r="L342" s="244"/>
      <c r="M342" s="245"/>
      <c r="N342" s="246"/>
      <c r="O342" s="246"/>
      <c r="P342" s="246"/>
      <c r="Q342" s="246"/>
      <c r="R342" s="246"/>
      <c r="S342" s="246"/>
      <c r="T342" s="247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T342" s="248" t="s">
        <v>182</v>
      </c>
      <c r="AU342" s="248" t="s">
        <v>85</v>
      </c>
      <c r="AV342" s="12" t="s">
        <v>85</v>
      </c>
      <c r="AW342" s="12" t="s">
        <v>32</v>
      </c>
      <c r="AX342" s="12" t="s">
        <v>76</v>
      </c>
      <c r="AY342" s="248" t="s">
        <v>173</v>
      </c>
    </row>
    <row r="343" s="13" customFormat="1">
      <c r="A343" s="13"/>
      <c r="B343" s="249"/>
      <c r="C343" s="250"/>
      <c r="D343" s="233" t="s">
        <v>182</v>
      </c>
      <c r="E343" s="251" t="s">
        <v>1</v>
      </c>
      <c r="F343" s="252" t="s">
        <v>184</v>
      </c>
      <c r="G343" s="250"/>
      <c r="H343" s="253">
        <v>353.166</v>
      </c>
      <c r="I343" s="254"/>
      <c r="J343" s="250"/>
      <c r="K343" s="250"/>
      <c r="L343" s="255"/>
      <c r="M343" s="256"/>
      <c r="N343" s="257"/>
      <c r="O343" s="257"/>
      <c r="P343" s="257"/>
      <c r="Q343" s="257"/>
      <c r="R343" s="257"/>
      <c r="S343" s="257"/>
      <c r="T343" s="25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9" t="s">
        <v>182</v>
      </c>
      <c r="AU343" s="259" t="s">
        <v>85</v>
      </c>
      <c r="AV343" s="13" t="s">
        <v>178</v>
      </c>
      <c r="AW343" s="13" t="s">
        <v>32</v>
      </c>
      <c r="AX343" s="13" t="s">
        <v>83</v>
      </c>
      <c r="AY343" s="259" t="s">
        <v>173</v>
      </c>
    </row>
    <row r="344" s="2" customFormat="1" ht="49.05" customHeight="1">
      <c r="A344" s="39"/>
      <c r="B344" s="40"/>
      <c r="C344" s="220" t="s">
        <v>518</v>
      </c>
      <c r="D344" s="220" t="s">
        <v>174</v>
      </c>
      <c r="E344" s="221" t="s">
        <v>668</v>
      </c>
      <c r="F344" s="222" t="s">
        <v>669</v>
      </c>
      <c r="G344" s="223" t="s">
        <v>304</v>
      </c>
      <c r="H344" s="224">
        <v>357.20600000000002</v>
      </c>
      <c r="I344" s="225"/>
      <c r="J344" s="226">
        <f>ROUND(I344*H344,2)</f>
        <v>0</v>
      </c>
      <c r="K344" s="222" t="s">
        <v>283</v>
      </c>
      <c r="L344" s="45"/>
      <c r="M344" s="227" t="s">
        <v>1</v>
      </c>
      <c r="N344" s="228" t="s">
        <v>41</v>
      </c>
      <c r="O344" s="92"/>
      <c r="P344" s="229">
        <f>O344*H344</f>
        <v>0</v>
      </c>
      <c r="Q344" s="229">
        <v>0</v>
      </c>
      <c r="R344" s="229">
        <f>Q344*H344</f>
        <v>0</v>
      </c>
      <c r="S344" s="229">
        <v>0</v>
      </c>
      <c r="T344" s="230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1" t="s">
        <v>178</v>
      </c>
      <c r="AT344" s="231" t="s">
        <v>174</v>
      </c>
      <c r="AU344" s="231" t="s">
        <v>85</v>
      </c>
      <c r="AY344" s="18" t="s">
        <v>173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8" t="s">
        <v>83</v>
      </c>
      <c r="BK344" s="232">
        <f>ROUND(I344*H344,2)</f>
        <v>0</v>
      </c>
      <c r="BL344" s="18" t="s">
        <v>178</v>
      </c>
      <c r="BM344" s="231" t="s">
        <v>670</v>
      </c>
    </row>
    <row r="345" s="12" customFormat="1">
      <c r="A345" s="12"/>
      <c r="B345" s="238"/>
      <c r="C345" s="239"/>
      <c r="D345" s="233" t="s">
        <v>182</v>
      </c>
      <c r="E345" s="240" t="s">
        <v>1</v>
      </c>
      <c r="F345" s="241" t="s">
        <v>671</v>
      </c>
      <c r="G345" s="239"/>
      <c r="H345" s="242">
        <v>385.00200000000001</v>
      </c>
      <c r="I345" s="243"/>
      <c r="J345" s="239"/>
      <c r="K345" s="239"/>
      <c r="L345" s="244"/>
      <c r="M345" s="245"/>
      <c r="N345" s="246"/>
      <c r="O345" s="246"/>
      <c r="P345" s="246"/>
      <c r="Q345" s="246"/>
      <c r="R345" s="246"/>
      <c r="S345" s="246"/>
      <c r="T345" s="247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T345" s="248" t="s">
        <v>182</v>
      </c>
      <c r="AU345" s="248" t="s">
        <v>85</v>
      </c>
      <c r="AV345" s="12" t="s">
        <v>85</v>
      </c>
      <c r="AW345" s="12" t="s">
        <v>32</v>
      </c>
      <c r="AX345" s="12" t="s">
        <v>76</v>
      </c>
      <c r="AY345" s="248" t="s">
        <v>173</v>
      </c>
    </row>
    <row r="346" s="12" customFormat="1">
      <c r="A346" s="12"/>
      <c r="B346" s="238"/>
      <c r="C346" s="239"/>
      <c r="D346" s="233" t="s">
        <v>182</v>
      </c>
      <c r="E346" s="240" t="s">
        <v>1</v>
      </c>
      <c r="F346" s="241" t="s">
        <v>672</v>
      </c>
      <c r="G346" s="239"/>
      <c r="H346" s="242">
        <v>-27.795999999999999</v>
      </c>
      <c r="I346" s="243"/>
      <c r="J346" s="239"/>
      <c r="K346" s="239"/>
      <c r="L346" s="244"/>
      <c r="M346" s="245"/>
      <c r="N346" s="246"/>
      <c r="O346" s="246"/>
      <c r="P346" s="246"/>
      <c r="Q346" s="246"/>
      <c r="R346" s="246"/>
      <c r="S346" s="246"/>
      <c r="T346" s="247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T346" s="248" t="s">
        <v>182</v>
      </c>
      <c r="AU346" s="248" t="s">
        <v>85</v>
      </c>
      <c r="AV346" s="12" t="s">
        <v>85</v>
      </c>
      <c r="AW346" s="12" t="s">
        <v>32</v>
      </c>
      <c r="AX346" s="12" t="s">
        <v>76</v>
      </c>
      <c r="AY346" s="248" t="s">
        <v>173</v>
      </c>
    </row>
    <row r="347" s="13" customFormat="1">
      <c r="A347" s="13"/>
      <c r="B347" s="249"/>
      <c r="C347" s="250"/>
      <c r="D347" s="233" t="s">
        <v>182</v>
      </c>
      <c r="E347" s="251" t="s">
        <v>1</v>
      </c>
      <c r="F347" s="252" t="s">
        <v>184</v>
      </c>
      <c r="G347" s="250"/>
      <c r="H347" s="253">
        <v>357.20600000000002</v>
      </c>
      <c r="I347" s="254"/>
      <c r="J347" s="250"/>
      <c r="K347" s="250"/>
      <c r="L347" s="255"/>
      <c r="M347" s="256"/>
      <c r="N347" s="257"/>
      <c r="O347" s="257"/>
      <c r="P347" s="257"/>
      <c r="Q347" s="257"/>
      <c r="R347" s="257"/>
      <c r="S347" s="257"/>
      <c r="T347" s="25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9" t="s">
        <v>182</v>
      </c>
      <c r="AU347" s="259" t="s">
        <v>85</v>
      </c>
      <c r="AV347" s="13" t="s">
        <v>178</v>
      </c>
      <c r="AW347" s="13" t="s">
        <v>32</v>
      </c>
      <c r="AX347" s="13" t="s">
        <v>83</v>
      </c>
      <c r="AY347" s="259" t="s">
        <v>173</v>
      </c>
    </row>
    <row r="348" s="2" customFormat="1" ht="37.8" customHeight="1">
      <c r="A348" s="39"/>
      <c r="B348" s="40"/>
      <c r="C348" s="220" t="s">
        <v>673</v>
      </c>
      <c r="D348" s="220" t="s">
        <v>174</v>
      </c>
      <c r="E348" s="221" t="s">
        <v>674</v>
      </c>
      <c r="F348" s="222" t="s">
        <v>675</v>
      </c>
      <c r="G348" s="223" t="s">
        <v>304</v>
      </c>
      <c r="H348" s="224">
        <v>115.42</v>
      </c>
      <c r="I348" s="225"/>
      <c r="J348" s="226">
        <f>ROUND(I348*H348,2)</f>
        <v>0</v>
      </c>
      <c r="K348" s="222" t="s">
        <v>283</v>
      </c>
      <c r="L348" s="45"/>
      <c r="M348" s="227" t="s">
        <v>1</v>
      </c>
      <c r="N348" s="228" t="s">
        <v>41</v>
      </c>
      <c r="O348" s="92"/>
      <c r="P348" s="229">
        <f>O348*H348</f>
        <v>0</v>
      </c>
      <c r="Q348" s="229">
        <v>0</v>
      </c>
      <c r="R348" s="229">
        <f>Q348*H348</f>
        <v>0</v>
      </c>
      <c r="S348" s="229">
        <v>0</v>
      </c>
      <c r="T348" s="230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1" t="s">
        <v>178</v>
      </c>
      <c r="AT348" s="231" t="s">
        <v>174</v>
      </c>
      <c r="AU348" s="231" t="s">
        <v>85</v>
      </c>
      <c r="AY348" s="18" t="s">
        <v>173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8" t="s">
        <v>83</v>
      </c>
      <c r="BK348" s="232">
        <f>ROUND(I348*H348,2)</f>
        <v>0</v>
      </c>
      <c r="BL348" s="18" t="s">
        <v>178</v>
      </c>
      <c r="BM348" s="231" t="s">
        <v>676</v>
      </c>
    </row>
    <row r="349" s="12" customFormat="1">
      <c r="A349" s="12"/>
      <c r="B349" s="238"/>
      <c r="C349" s="239"/>
      <c r="D349" s="233" t="s">
        <v>182</v>
      </c>
      <c r="E349" s="240" t="s">
        <v>1</v>
      </c>
      <c r="F349" s="241" t="s">
        <v>654</v>
      </c>
      <c r="G349" s="239"/>
      <c r="H349" s="242">
        <v>115.42</v>
      </c>
      <c r="I349" s="243"/>
      <c r="J349" s="239"/>
      <c r="K349" s="239"/>
      <c r="L349" s="244"/>
      <c r="M349" s="245"/>
      <c r="N349" s="246"/>
      <c r="O349" s="246"/>
      <c r="P349" s="246"/>
      <c r="Q349" s="246"/>
      <c r="R349" s="246"/>
      <c r="S349" s="246"/>
      <c r="T349" s="247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T349" s="248" t="s">
        <v>182</v>
      </c>
      <c r="AU349" s="248" t="s">
        <v>85</v>
      </c>
      <c r="AV349" s="12" t="s">
        <v>85</v>
      </c>
      <c r="AW349" s="12" t="s">
        <v>32</v>
      </c>
      <c r="AX349" s="12" t="s">
        <v>76</v>
      </c>
      <c r="AY349" s="248" t="s">
        <v>173</v>
      </c>
    </row>
    <row r="350" s="13" customFormat="1">
      <c r="A350" s="13"/>
      <c r="B350" s="249"/>
      <c r="C350" s="250"/>
      <c r="D350" s="233" t="s">
        <v>182</v>
      </c>
      <c r="E350" s="251" t="s">
        <v>1</v>
      </c>
      <c r="F350" s="252" t="s">
        <v>184</v>
      </c>
      <c r="G350" s="250"/>
      <c r="H350" s="253">
        <v>115.42</v>
      </c>
      <c r="I350" s="254"/>
      <c r="J350" s="250"/>
      <c r="K350" s="250"/>
      <c r="L350" s="255"/>
      <c r="M350" s="256"/>
      <c r="N350" s="257"/>
      <c r="O350" s="257"/>
      <c r="P350" s="257"/>
      <c r="Q350" s="257"/>
      <c r="R350" s="257"/>
      <c r="S350" s="257"/>
      <c r="T350" s="25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9" t="s">
        <v>182</v>
      </c>
      <c r="AU350" s="259" t="s">
        <v>85</v>
      </c>
      <c r="AV350" s="13" t="s">
        <v>178</v>
      </c>
      <c r="AW350" s="13" t="s">
        <v>32</v>
      </c>
      <c r="AX350" s="13" t="s">
        <v>83</v>
      </c>
      <c r="AY350" s="259" t="s">
        <v>173</v>
      </c>
    </row>
    <row r="351" s="2" customFormat="1" ht="24.15" customHeight="1">
      <c r="A351" s="39"/>
      <c r="B351" s="40"/>
      <c r="C351" s="220" t="s">
        <v>522</v>
      </c>
      <c r="D351" s="220" t="s">
        <v>174</v>
      </c>
      <c r="E351" s="221" t="s">
        <v>677</v>
      </c>
      <c r="F351" s="222" t="s">
        <v>678</v>
      </c>
      <c r="G351" s="223" t="s">
        <v>304</v>
      </c>
      <c r="H351" s="224">
        <v>115.42</v>
      </c>
      <c r="I351" s="225"/>
      <c r="J351" s="226">
        <f>ROUND(I351*H351,2)</f>
        <v>0</v>
      </c>
      <c r="K351" s="222" t="s">
        <v>283</v>
      </c>
      <c r="L351" s="45"/>
      <c r="M351" s="227" t="s">
        <v>1</v>
      </c>
      <c r="N351" s="228" t="s">
        <v>41</v>
      </c>
      <c r="O351" s="92"/>
      <c r="P351" s="229">
        <f>O351*H351</f>
        <v>0</v>
      </c>
      <c r="Q351" s="229">
        <v>0</v>
      </c>
      <c r="R351" s="229">
        <f>Q351*H351</f>
        <v>0</v>
      </c>
      <c r="S351" s="229">
        <v>0</v>
      </c>
      <c r="T351" s="230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1" t="s">
        <v>178</v>
      </c>
      <c r="AT351" s="231" t="s">
        <v>174</v>
      </c>
      <c r="AU351" s="231" t="s">
        <v>85</v>
      </c>
      <c r="AY351" s="18" t="s">
        <v>173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18" t="s">
        <v>83</v>
      </c>
      <c r="BK351" s="232">
        <f>ROUND(I351*H351,2)</f>
        <v>0</v>
      </c>
      <c r="BL351" s="18" t="s">
        <v>178</v>
      </c>
      <c r="BM351" s="231" t="s">
        <v>679</v>
      </c>
    </row>
    <row r="352" s="12" customFormat="1">
      <c r="A352" s="12"/>
      <c r="B352" s="238"/>
      <c r="C352" s="239"/>
      <c r="D352" s="233" t="s">
        <v>182</v>
      </c>
      <c r="E352" s="240" t="s">
        <v>1</v>
      </c>
      <c r="F352" s="241" t="s">
        <v>654</v>
      </c>
      <c r="G352" s="239"/>
      <c r="H352" s="242">
        <v>115.42</v>
      </c>
      <c r="I352" s="243"/>
      <c r="J352" s="239"/>
      <c r="K352" s="239"/>
      <c r="L352" s="244"/>
      <c r="M352" s="245"/>
      <c r="N352" s="246"/>
      <c r="O352" s="246"/>
      <c r="P352" s="246"/>
      <c r="Q352" s="246"/>
      <c r="R352" s="246"/>
      <c r="S352" s="246"/>
      <c r="T352" s="247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T352" s="248" t="s">
        <v>182</v>
      </c>
      <c r="AU352" s="248" t="s">
        <v>85</v>
      </c>
      <c r="AV352" s="12" t="s">
        <v>85</v>
      </c>
      <c r="AW352" s="12" t="s">
        <v>32</v>
      </c>
      <c r="AX352" s="12" t="s">
        <v>76</v>
      </c>
      <c r="AY352" s="248" t="s">
        <v>173</v>
      </c>
    </row>
    <row r="353" s="13" customFormat="1">
      <c r="A353" s="13"/>
      <c r="B353" s="249"/>
      <c r="C353" s="250"/>
      <c r="D353" s="233" t="s">
        <v>182</v>
      </c>
      <c r="E353" s="251" t="s">
        <v>1</v>
      </c>
      <c r="F353" s="252" t="s">
        <v>184</v>
      </c>
      <c r="G353" s="250"/>
      <c r="H353" s="253">
        <v>115.42</v>
      </c>
      <c r="I353" s="254"/>
      <c r="J353" s="250"/>
      <c r="K353" s="250"/>
      <c r="L353" s="255"/>
      <c r="M353" s="256"/>
      <c r="N353" s="257"/>
      <c r="O353" s="257"/>
      <c r="P353" s="257"/>
      <c r="Q353" s="257"/>
      <c r="R353" s="257"/>
      <c r="S353" s="257"/>
      <c r="T353" s="25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9" t="s">
        <v>182</v>
      </c>
      <c r="AU353" s="259" t="s">
        <v>85</v>
      </c>
      <c r="AV353" s="13" t="s">
        <v>178</v>
      </c>
      <c r="AW353" s="13" t="s">
        <v>32</v>
      </c>
      <c r="AX353" s="13" t="s">
        <v>83</v>
      </c>
      <c r="AY353" s="259" t="s">
        <v>173</v>
      </c>
    </row>
    <row r="354" s="2" customFormat="1" ht="37.8" customHeight="1">
      <c r="A354" s="39"/>
      <c r="B354" s="40"/>
      <c r="C354" s="220" t="s">
        <v>680</v>
      </c>
      <c r="D354" s="220" t="s">
        <v>174</v>
      </c>
      <c r="E354" s="221" t="s">
        <v>681</v>
      </c>
      <c r="F354" s="222" t="s">
        <v>682</v>
      </c>
      <c r="G354" s="223" t="s">
        <v>304</v>
      </c>
      <c r="H354" s="224">
        <v>25</v>
      </c>
      <c r="I354" s="225"/>
      <c r="J354" s="226">
        <f>ROUND(I354*H354,2)</f>
        <v>0</v>
      </c>
      <c r="K354" s="222" t="s">
        <v>283</v>
      </c>
      <c r="L354" s="45"/>
      <c r="M354" s="227" t="s">
        <v>1</v>
      </c>
      <c r="N354" s="228" t="s">
        <v>41</v>
      </c>
      <c r="O354" s="92"/>
      <c r="P354" s="229">
        <f>O354*H354</f>
        <v>0</v>
      </c>
      <c r="Q354" s="229">
        <v>0</v>
      </c>
      <c r="R354" s="229">
        <f>Q354*H354</f>
        <v>0</v>
      </c>
      <c r="S354" s="229">
        <v>0</v>
      </c>
      <c r="T354" s="230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1" t="s">
        <v>178</v>
      </c>
      <c r="AT354" s="231" t="s">
        <v>174</v>
      </c>
      <c r="AU354" s="231" t="s">
        <v>85</v>
      </c>
      <c r="AY354" s="18" t="s">
        <v>173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8" t="s">
        <v>83</v>
      </c>
      <c r="BK354" s="232">
        <f>ROUND(I354*H354,2)</f>
        <v>0</v>
      </c>
      <c r="BL354" s="18" t="s">
        <v>178</v>
      </c>
      <c r="BM354" s="231" t="s">
        <v>683</v>
      </c>
    </row>
    <row r="355" s="2" customFormat="1" ht="37.8" customHeight="1">
      <c r="A355" s="39"/>
      <c r="B355" s="40"/>
      <c r="C355" s="220" t="s">
        <v>526</v>
      </c>
      <c r="D355" s="220" t="s">
        <v>174</v>
      </c>
      <c r="E355" s="221" t="s">
        <v>684</v>
      </c>
      <c r="F355" s="222" t="s">
        <v>685</v>
      </c>
      <c r="G355" s="223" t="s">
        <v>304</v>
      </c>
      <c r="H355" s="224">
        <v>75</v>
      </c>
      <c r="I355" s="225"/>
      <c r="J355" s="226">
        <f>ROUND(I355*H355,2)</f>
        <v>0</v>
      </c>
      <c r="K355" s="222" t="s">
        <v>283</v>
      </c>
      <c r="L355" s="45"/>
      <c r="M355" s="227" t="s">
        <v>1</v>
      </c>
      <c r="N355" s="228" t="s">
        <v>41</v>
      </c>
      <c r="O355" s="92"/>
      <c r="P355" s="229">
        <f>O355*H355</f>
        <v>0</v>
      </c>
      <c r="Q355" s="229">
        <v>0</v>
      </c>
      <c r="R355" s="229">
        <f>Q355*H355</f>
        <v>0</v>
      </c>
      <c r="S355" s="229">
        <v>0</v>
      </c>
      <c r="T355" s="230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1" t="s">
        <v>178</v>
      </c>
      <c r="AT355" s="231" t="s">
        <v>174</v>
      </c>
      <c r="AU355" s="231" t="s">
        <v>85</v>
      </c>
      <c r="AY355" s="18" t="s">
        <v>173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8" t="s">
        <v>83</v>
      </c>
      <c r="BK355" s="232">
        <f>ROUND(I355*H355,2)</f>
        <v>0</v>
      </c>
      <c r="BL355" s="18" t="s">
        <v>178</v>
      </c>
      <c r="BM355" s="231" t="s">
        <v>686</v>
      </c>
    </row>
    <row r="356" s="2" customFormat="1" ht="37.8" customHeight="1">
      <c r="A356" s="39"/>
      <c r="B356" s="40"/>
      <c r="C356" s="220" t="s">
        <v>687</v>
      </c>
      <c r="D356" s="220" t="s">
        <v>174</v>
      </c>
      <c r="E356" s="221" t="s">
        <v>688</v>
      </c>
      <c r="F356" s="222" t="s">
        <v>689</v>
      </c>
      <c r="G356" s="223" t="s">
        <v>304</v>
      </c>
      <c r="H356" s="224">
        <v>29</v>
      </c>
      <c r="I356" s="225"/>
      <c r="J356" s="226">
        <f>ROUND(I356*H356,2)</f>
        <v>0</v>
      </c>
      <c r="K356" s="222" t="s">
        <v>283</v>
      </c>
      <c r="L356" s="45"/>
      <c r="M356" s="227" t="s">
        <v>1</v>
      </c>
      <c r="N356" s="228" t="s">
        <v>41</v>
      </c>
      <c r="O356" s="92"/>
      <c r="P356" s="229">
        <f>O356*H356</f>
        <v>0</v>
      </c>
      <c r="Q356" s="229">
        <v>0</v>
      </c>
      <c r="R356" s="229">
        <f>Q356*H356</f>
        <v>0</v>
      </c>
      <c r="S356" s="229">
        <v>0</v>
      </c>
      <c r="T356" s="230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1" t="s">
        <v>178</v>
      </c>
      <c r="AT356" s="231" t="s">
        <v>174</v>
      </c>
      <c r="AU356" s="231" t="s">
        <v>85</v>
      </c>
      <c r="AY356" s="18" t="s">
        <v>173</v>
      </c>
      <c r="BE356" s="232">
        <f>IF(N356="základní",J356,0)</f>
        <v>0</v>
      </c>
      <c r="BF356" s="232">
        <f>IF(N356="snížená",J356,0)</f>
        <v>0</v>
      </c>
      <c r="BG356" s="232">
        <f>IF(N356="zákl. přenesená",J356,0)</f>
        <v>0</v>
      </c>
      <c r="BH356" s="232">
        <f>IF(N356="sníž. přenesená",J356,0)</f>
        <v>0</v>
      </c>
      <c r="BI356" s="232">
        <f>IF(N356="nulová",J356,0)</f>
        <v>0</v>
      </c>
      <c r="BJ356" s="18" t="s">
        <v>83</v>
      </c>
      <c r="BK356" s="232">
        <f>ROUND(I356*H356,2)</f>
        <v>0</v>
      </c>
      <c r="BL356" s="18" t="s">
        <v>178</v>
      </c>
      <c r="BM356" s="231" t="s">
        <v>690</v>
      </c>
    </row>
    <row r="357" s="2" customFormat="1" ht="24.15" customHeight="1">
      <c r="A357" s="39"/>
      <c r="B357" s="40"/>
      <c r="C357" s="275" t="s">
        <v>532</v>
      </c>
      <c r="D357" s="275" t="s">
        <v>335</v>
      </c>
      <c r="E357" s="276" t="s">
        <v>691</v>
      </c>
      <c r="F357" s="277" t="s">
        <v>692</v>
      </c>
      <c r="G357" s="278" t="s">
        <v>304</v>
      </c>
      <c r="H357" s="279">
        <v>30.449999999999999</v>
      </c>
      <c r="I357" s="280"/>
      <c r="J357" s="281">
        <f>ROUND(I357*H357,2)</f>
        <v>0</v>
      </c>
      <c r="K357" s="277" t="s">
        <v>283</v>
      </c>
      <c r="L357" s="282"/>
      <c r="M357" s="283" t="s">
        <v>1</v>
      </c>
      <c r="N357" s="284" t="s">
        <v>41</v>
      </c>
      <c r="O357" s="92"/>
      <c r="P357" s="229">
        <f>O357*H357</f>
        <v>0</v>
      </c>
      <c r="Q357" s="229">
        <v>0</v>
      </c>
      <c r="R357" s="229">
        <f>Q357*H357</f>
        <v>0</v>
      </c>
      <c r="S357" s="229">
        <v>0</v>
      </c>
      <c r="T357" s="230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1" t="s">
        <v>213</v>
      </c>
      <c r="AT357" s="231" t="s">
        <v>335</v>
      </c>
      <c r="AU357" s="231" t="s">
        <v>85</v>
      </c>
      <c r="AY357" s="18" t="s">
        <v>173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8" t="s">
        <v>83</v>
      </c>
      <c r="BK357" s="232">
        <f>ROUND(I357*H357,2)</f>
        <v>0</v>
      </c>
      <c r="BL357" s="18" t="s">
        <v>178</v>
      </c>
      <c r="BM357" s="231" t="s">
        <v>693</v>
      </c>
    </row>
    <row r="358" s="12" customFormat="1">
      <c r="A358" s="12"/>
      <c r="B358" s="238"/>
      <c r="C358" s="239"/>
      <c r="D358" s="233" t="s">
        <v>182</v>
      </c>
      <c r="E358" s="240" t="s">
        <v>1</v>
      </c>
      <c r="F358" s="241" t="s">
        <v>694</v>
      </c>
      <c r="G358" s="239"/>
      <c r="H358" s="242">
        <v>30.449999999999999</v>
      </c>
      <c r="I358" s="243"/>
      <c r="J358" s="239"/>
      <c r="K358" s="239"/>
      <c r="L358" s="244"/>
      <c r="M358" s="245"/>
      <c r="N358" s="246"/>
      <c r="O358" s="246"/>
      <c r="P358" s="246"/>
      <c r="Q358" s="246"/>
      <c r="R358" s="246"/>
      <c r="S358" s="246"/>
      <c r="T358" s="247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T358" s="248" t="s">
        <v>182</v>
      </c>
      <c r="AU358" s="248" t="s">
        <v>85</v>
      </c>
      <c r="AV358" s="12" t="s">
        <v>85</v>
      </c>
      <c r="AW358" s="12" t="s">
        <v>32</v>
      </c>
      <c r="AX358" s="12" t="s">
        <v>76</v>
      </c>
      <c r="AY358" s="248" t="s">
        <v>173</v>
      </c>
    </row>
    <row r="359" s="13" customFormat="1">
      <c r="A359" s="13"/>
      <c r="B359" s="249"/>
      <c r="C359" s="250"/>
      <c r="D359" s="233" t="s">
        <v>182</v>
      </c>
      <c r="E359" s="251" t="s">
        <v>1</v>
      </c>
      <c r="F359" s="252" t="s">
        <v>184</v>
      </c>
      <c r="G359" s="250"/>
      <c r="H359" s="253">
        <v>30.449999999999999</v>
      </c>
      <c r="I359" s="254"/>
      <c r="J359" s="250"/>
      <c r="K359" s="250"/>
      <c r="L359" s="255"/>
      <c r="M359" s="256"/>
      <c r="N359" s="257"/>
      <c r="O359" s="257"/>
      <c r="P359" s="257"/>
      <c r="Q359" s="257"/>
      <c r="R359" s="257"/>
      <c r="S359" s="257"/>
      <c r="T359" s="25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9" t="s">
        <v>182</v>
      </c>
      <c r="AU359" s="259" t="s">
        <v>85</v>
      </c>
      <c r="AV359" s="13" t="s">
        <v>178</v>
      </c>
      <c r="AW359" s="13" t="s">
        <v>32</v>
      </c>
      <c r="AX359" s="13" t="s">
        <v>83</v>
      </c>
      <c r="AY359" s="259" t="s">
        <v>173</v>
      </c>
    </row>
    <row r="360" s="2" customFormat="1" ht="33" customHeight="1">
      <c r="A360" s="39"/>
      <c r="B360" s="40"/>
      <c r="C360" s="220" t="s">
        <v>695</v>
      </c>
      <c r="D360" s="220" t="s">
        <v>174</v>
      </c>
      <c r="E360" s="221" t="s">
        <v>696</v>
      </c>
      <c r="F360" s="222" t="s">
        <v>697</v>
      </c>
      <c r="G360" s="223" t="s">
        <v>304</v>
      </c>
      <c r="H360" s="224">
        <v>63.847999999999999</v>
      </c>
      <c r="I360" s="225"/>
      <c r="J360" s="226">
        <f>ROUND(I360*H360,2)</f>
        <v>0</v>
      </c>
      <c r="K360" s="222" t="s">
        <v>283</v>
      </c>
      <c r="L360" s="45"/>
      <c r="M360" s="227" t="s">
        <v>1</v>
      </c>
      <c r="N360" s="228" t="s">
        <v>41</v>
      </c>
      <c r="O360" s="92"/>
      <c r="P360" s="229">
        <f>O360*H360</f>
        <v>0</v>
      </c>
      <c r="Q360" s="229">
        <v>0</v>
      </c>
      <c r="R360" s="229">
        <f>Q360*H360</f>
        <v>0</v>
      </c>
      <c r="S360" s="229">
        <v>0</v>
      </c>
      <c r="T360" s="230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1" t="s">
        <v>178</v>
      </c>
      <c r="AT360" s="231" t="s">
        <v>174</v>
      </c>
      <c r="AU360" s="231" t="s">
        <v>85</v>
      </c>
      <c r="AY360" s="18" t="s">
        <v>173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18" t="s">
        <v>83</v>
      </c>
      <c r="BK360" s="232">
        <f>ROUND(I360*H360,2)</f>
        <v>0</v>
      </c>
      <c r="BL360" s="18" t="s">
        <v>178</v>
      </c>
      <c r="BM360" s="231" t="s">
        <v>698</v>
      </c>
    </row>
    <row r="361" s="12" customFormat="1">
      <c r="A361" s="12"/>
      <c r="B361" s="238"/>
      <c r="C361" s="239"/>
      <c r="D361" s="233" t="s">
        <v>182</v>
      </c>
      <c r="E361" s="240" t="s">
        <v>1</v>
      </c>
      <c r="F361" s="241" t="s">
        <v>699</v>
      </c>
      <c r="G361" s="239"/>
      <c r="H361" s="242">
        <v>63.847999999999999</v>
      </c>
      <c r="I361" s="243"/>
      <c r="J361" s="239"/>
      <c r="K361" s="239"/>
      <c r="L361" s="244"/>
      <c r="M361" s="245"/>
      <c r="N361" s="246"/>
      <c r="O361" s="246"/>
      <c r="P361" s="246"/>
      <c r="Q361" s="246"/>
      <c r="R361" s="246"/>
      <c r="S361" s="246"/>
      <c r="T361" s="247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T361" s="248" t="s">
        <v>182</v>
      </c>
      <c r="AU361" s="248" t="s">
        <v>85</v>
      </c>
      <c r="AV361" s="12" t="s">
        <v>85</v>
      </c>
      <c r="AW361" s="12" t="s">
        <v>32</v>
      </c>
      <c r="AX361" s="12" t="s">
        <v>76</v>
      </c>
      <c r="AY361" s="248" t="s">
        <v>173</v>
      </c>
    </row>
    <row r="362" s="13" customFormat="1">
      <c r="A362" s="13"/>
      <c r="B362" s="249"/>
      <c r="C362" s="250"/>
      <c r="D362" s="233" t="s">
        <v>182</v>
      </c>
      <c r="E362" s="251" t="s">
        <v>1</v>
      </c>
      <c r="F362" s="252" t="s">
        <v>184</v>
      </c>
      <c r="G362" s="250"/>
      <c r="H362" s="253">
        <v>63.847999999999999</v>
      </c>
      <c r="I362" s="254"/>
      <c r="J362" s="250"/>
      <c r="K362" s="250"/>
      <c r="L362" s="255"/>
      <c r="M362" s="256"/>
      <c r="N362" s="257"/>
      <c r="O362" s="257"/>
      <c r="P362" s="257"/>
      <c r="Q362" s="257"/>
      <c r="R362" s="257"/>
      <c r="S362" s="257"/>
      <c r="T362" s="25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9" t="s">
        <v>182</v>
      </c>
      <c r="AU362" s="259" t="s">
        <v>85</v>
      </c>
      <c r="AV362" s="13" t="s">
        <v>178</v>
      </c>
      <c r="AW362" s="13" t="s">
        <v>32</v>
      </c>
      <c r="AX362" s="13" t="s">
        <v>83</v>
      </c>
      <c r="AY362" s="259" t="s">
        <v>173</v>
      </c>
    </row>
    <row r="363" s="2" customFormat="1" ht="37.8" customHeight="1">
      <c r="A363" s="39"/>
      <c r="B363" s="40"/>
      <c r="C363" s="220" t="s">
        <v>537</v>
      </c>
      <c r="D363" s="220" t="s">
        <v>174</v>
      </c>
      <c r="E363" s="221" t="s">
        <v>700</v>
      </c>
      <c r="F363" s="222" t="s">
        <v>701</v>
      </c>
      <c r="G363" s="223" t="s">
        <v>304</v>
      </c>
      <c r="H363" s="224">
        <v>398.48399999999998</v>
      </c>
      <c r="I363" s="225"/>
      <c r="J363" s="226">
        <f>ROUND(I363*H363,2)</f>
        <v>0</v>
      </c>
      <c r="K363" s="222" t="s">
        <v>283</v>
      </c>
      <c r="L363" s="45"/>
      <c r="M363" s="227" t="s">
        <v>1</v>
      </c>
      <c r="N363" s="228" t="s">
        <v>41</v>
      </c>
      <c r="O363" s="92"/>
      <c r="P363" s="229">
        <f>O363*H363</f>
        <v>0</v>
      </c>
      <c r="Q363" s="229">
        <v>0</v>
      </c>
      <c r="R363" s="229">
        <f>Q363*H363</f>
        <v>0</v>
      </c>
      <c r="S363" s="229">
        <v>0</v>
      </c>
      <c r="T363" s="230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1" t="s">
        <v>178</v>
      </c>
      <c r="AT363" s="231" t="s">
        <v>174</v>
      </c>
      <c r="AU363" s="231" t="s">
        <v>85</v>
      </c>
      <c r="AY363" s="18" t="s">
        <v>173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18" t="s">
        <v>83</v>
      </c>
      <c r="BK363" s="232">
        <f>ROUND(I363*H363,2)</f>
        <v>0</v>
      </c>
      <c r="BL363" s="18" t="s">
        <v>178</v>
      </c>
      <c r="BM363" s="231" t="s">
        <v>702</v>
      </c>
    </row>
    <row r="364" s="12" customFormat="1">
      <c r="A364" s="12"/>
      <c r="B364" s="238"/>
      <c r="C364" s="239"/>
      <c r="D364" s="233" t="s">
        <v>182</v>
      </c>
      <c r="E364" s="240" t="s">
        <v>1</v>
      </c>
      <c r="F364" s="241" t="s">
        <v>703</v>
      </c>
      <c r="G364" s="239"/>
      <c r="H364" s="242">
        <v>326.77999999999997</v>
      </c>
      <c r="I364" s="243"/>
      <c r="J364" s="239"/>
      <c r="K364" s="239"/>
      <c r="L364" s="244"/>
      <c r="M364" s="245"/>
      <c r="N364" s="246"/>
      <c r="O364" s="246"/>
      <c r="P364" s="246"/>
      <c r="Q364" s="246"/>
      <c r="R364" s="246"/>
      <c r="S364" s="246"/>
      <c r="T364" s="247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T364" s="248" t="s">
        <v>182</v>
      </c>
      <c r="AU364" s="248" t="s">
        <v>85</v>
      </c>
      <c r="AV364" s="12" t="s">
        <v>85</v>
      </c>
      <c r="AW364" s="12" t="s">
        <v>32</v>
      </c>
      <c r="AX364" s="12" t="s">
        <v>76</v>
      </c>
      <c r="AY364" s="248" t="s">
        <v>173</v>
      </c>
    </row>
    <row r="365" s="12" customFormat="1">
      <c r="A365" s="12"/>
      <c r="B365" s="238"/>
      <c r="C365" s="239"/>
      <c r="D365" s="233" t="s">
        <v>182</v>
      </c>
      <c r="E365" s="240" t="s">
        <v>1</v>
      </c>
      <c r="F365" s="241" t="s">
        <v>704</v>
      </c>
      <c r="G365" s="239"/>
      <c r="H365" s="242">
        <v>96.308000000000007</v>
      </c>
      <c r="I365" s="243"/>
      <c r="J365" s="239"/>
      <c r="K365" s="239"/>
      <c r="L365" s="244"/>
      <c r="M365" s="245"/>
      <c r="N365" s="246"/>
      <c r="O365" s="246"/>
      <c r="P365" s="246"/>
      <c r="Q365" s="246"/>
      <c r="R365" s="246"/>
      <c r="S365" s="246"/>
      <c r="T365" s="247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T365" s="248" t="s">
        <v>182</v>
      </c>
      <c r="AU365" s="248" t="s">
        <v>85</v>
      </c>
      <c r="AV365" s="12" t="s">
        <v>85</v>
      </c>
      <c r="AW365" s="12" t="s">
        <v>32</v>
      </c>
      <c r="AX365" s="12" t="s">
        <v>76</v>
      </c>
      <c r="AY365" s="248" t="s">
        <v>173</v>
      </c>
    </row>
    <row r="366" s="12" customFormat="1">
      <c r="A366" s="12"/>
      <c r="B366" s="238"/>
      <c r="C366" s="239"/>
      <c r="D366" s="233" t="s">
        <v>182</v>
      </c>
      <c r="E366" s="240" t="s">
        <v>1</v>
      </c>
      <c r="F366" s="241" t="s">
        <v>705</v>
      </c>
      <c r="G366" s="239"/>
      <c r="H366" s="242">
        <v>-24.603999999999999</v>
      </c>
      <c r="I366" s="243"/>
      <c r="J366" s="239"/>
      <c r="K366" s="239"/>
      <c r="L366" s="244"/>
      <c r="M366" s="245"/>
      <c r="N366" s="246"/>
      <c r="O366" s="246"/>
      <c r="P366" s="246"/>
      <c r="Q366" s="246"/>
      <c r="R366" s="246"/>
      <c r="S366" s="246"/>
      <c r="T366" s="247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T366" s="248" t="s">
        <v>182</v>
      </c>
      <c r="AU366" s="248" t="s">
        <v>85</v>
      </c>
      <c r="AV366" s="12" t="s">
        <v>85</v>
      </c>
      <c r="AW366" s="12" t="s">
        <v>32</v>
      </c>
      <c r="AX366" s="12" t="s">
        <v>76</v>
      </c>
      <c r="AY366" s="248" t="s">
        <v>173</v>
      </c>
    </row>
    <row r="367" s="13" customFormat="1">
      <c r="A367" s="13"/>
      <c r="B367" s="249"/>
      <c r="C367" s="250"/>
      <c r="D367" s="233" t="s">
        <v>182</v>
      </c>
      <c r="E367" s="251" t="s">
        <v>1</v>
      </c>
      <c r="F367" s="252" t="s">
        <v>184</v>
      </c>
      <c r="G367" s="250"/>
      <c r="H367" s="253">
        <v>398.48399999999998</v>
      </c>
      <c r="I367" s="254"/>
      <c r="J367" s="250"/>
      <c r="K367" s="250"/>
      <c r="L367" s="255"/>
      <c r="M367" s="256"/>
      <c r="N367" s="257"/>
      <c r="O367" s="257"/>
      <c r="P367" s="257"/>
      <c r="Q367" s="257"/>
      <c r="R367" s="257"/>
      <c r="S367" s="257"/>
      <c r="T367" s="25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9" t="s">
        <v>182</v>
      </c>
      <c r="AU367" s="259" t="s">
        <v>85</v>
      </c>
      <c r="AV367" s="13" t="s">
        <v>178</v>
      </c>
      <c r="AW367" s="13" t="s">
        <v>32</v>
      </c>
      <c r="AX367" s="13" t="s">
        <v>83</v>
      </c>
      <c r="AY367" s="259" t="s">
        <v>173</v>
      </c>
    </row>
    <row r="368" s="2" customFormat="1" ht="44.25" customHeight="1">
      <c r="A368" s="39"/>
      <c r="B368" s="40"/>
      <c r="C368" s="220" t="s">
        <v>706</v>
      </c>
      <c r="D368" s="220" t="s">
        <v>174</v>
      </c>
      <c r="E368" s="221" t="s">
        <v>707</v>
      </c>
      <c r="F368" s="222" t="s">
        <v>708</v>
      </c>
      <c r="G368" s="223" t="s">
        <v>353</v>
      </c>
      <c r="H368" s="224">
        <v>55.375</v>
      </c>
      <c r="I368" s="225"/>
      <c r="J368" s="226">
        <f>ROUND(I368*H368,2)</f>
        <v>0</v>
      </c>
      <c r="K368" s="222" t="s">
        <v>283</v>
      </c>
      <c r="L368" s="45"/>
      <c r="M368" s="227" t="s">
        <v>1</v>
      </c>
      <c r="N368" s="228" t="s">
        <v>41</v>
      </c>
      <c r="O368" s="92"/>
      <c r="P368" s="229">
        <f>O368*H368</f>
        <v>0</v>
      </c>
      <c r="Q368" s="229">
        <v>0</v>
      </c>
      <c r="R368" s="229">
        <f>Q368*H368</f>
        <v>0</v>
      </c>
      <c r="S368" s="229">
        <v>0</v>
      </c>
      <c r="T368" s="230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1" t="s">
        <v>178</v>
      </c>
      <c r="AT368" s="231" t="s">
        <v>174</v>
      </c>
      <c r="AU368" s="231" t="s">
        <v>85</v>
      </c>
      <c r="AY368" s="18" t="s">
        <v>173</v>
      </c>
      <c r="BE368" s="232">
        <f>IF(N368="základní",J368,0)</f>
        <v>0</v>
      </c>
      <c r="BF368" s="232">
        <f>IF(N368="snížená",J368,0)</f>
        <v>0</v>
      </c>
      <c r="BG368" s="232">
        <f>IF(N368="zákl. přenesená",J368,0)</f>
        <v>0</v>
      </c>
      <c r="BH368" s="232">
        <f>IF(N368="sníž. přenesená",J368,0)</f>
        <v>0</v>
      </c>
      <c r="BI368" s="232">
        <f>IF(N368="nulová",J368,0)</f>
        <v>0</v>
      </c>
      <c r="BJ368" s="18" t="s">
        <v>83</v>
      </c>
      <c r="BK368" s="232">
        <f>ROUND(I368*H368,2)</f>
        <v>0</v>
      </c>
      <c r="BL368" s="18" t="s">
        <v>178</v>
      </c>
      <c r="BM368" s="231" t="s">
        <v>709</v>
      </c>
    </row>
    <row r="369" s="12" customFormat="1">
      <c r="A369" s="12"/>
      <c r="B369" s="238"/>
      <c r="C369" s="239"/>
      <c r="D369" s="233" t="s">
        <v>182</v>
      </c>
      <c r="E369" s="240" t="s">
        <v>1</v>
      </c>
      <c r="F369" s="241" t="s">
        <v>710</v>
      </c>
      <c r="G369" s="239"/>
      <c r="H369" s="242">
        <v>55.375</v>
      </c>
      <c r="I369" s="243"/>
      <c r="J369" s="239"/>
      <c r="K369" s="239"/>
      <c r="L369" s="244"/>
      <c r="M369" s="245"/>
      <c r="N369" s="246"/>
      <c r="O369" s="246"/>
      <c r="P369" s="246"/>
      <c r="Q369" s="246"/>
      <c r="R369" s="246"/>
      <c r="S369" s="246"/>
      <c r="T369" s="247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T369" s="248" t="s">
        <v>182</v>
      </c>
      <c r="AU369" s="248" t="s">
        <v>85</v>
      </c>
      <c r="AV369" s="12" t="s">
        <v>85</v>
      </c>
      <c r="AW369" s="12" t="s">
        <v>32</v>
      </c>
      <c r="AX369" s="12" t="s">
        <v>76</v>
      </c>
      <c r="AY369" s="248" t="s">
        <v>173</v>
      </c>
    </row>
    <row r="370" s="13" customFormat="1">
      <c r="A370" s="13"/>
      <c r="B370" s="249"/>
      <c r="C370" s="250"/>
      <c r="D370" s="233" t="s">
        <v>182</v>
      </c>
      <c r="E370" s="251" t="s">
        <v>1</v>
      </c>
      <c r="F370" s="252" t="s">
        <v>184</v>
      </c>
      <c r="G370" s="250"/>
      <c r="H370" s="253">
        <v>55.375</v>
      </c>
      <c r="I370" s="254"/>
      <c r="J370" s="250"/>
      <c r="K370" s="250"/>
      <c r="L370" s="255"/>
      <c r="M370" s="256"/>
      <c r="N370" s="257"/>
      <c r="O370" s="257"/>
      <c r="P370" s="257"/>
      <c r="Q370" s="257"/>
      <c r="R370" s="257"/>
      <c r="S370" s="257"/>
      <c r="T370" s="25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9" t="s">
        <v>182</v>
      </c>
      <c r="AU370" s="259" t="s">
        <v>85</v>
      </c>
      <c r="AV370" s="13" t="s">
        <v>178</v>
      </c>
      <c r="AW370" s="13" t="s">
        <v>32</v>
      </c>
      <c r="AX370" s="13" t="s">
        <v>83</v>
      </c>
      <c r="AY370" s="259" t="s">
        <v>173</v>
      </c>
    </row>
    <row r="371" s="2" customFormat="1" ht="16.5" customHeight="1">
      <c r="A371" s="39"/>
      <c r="B371" s="40"/>
      <c r="C371" s="275" t="s">
        <v>543</v>
      </c>
      <c r="D371" s="275" t="s">
        <v>335</v>
      </c>
      <c r="E371" s="276" t="s">
        <v>711</v>
      </c>
      <c r="F371" s="277" t="s">
        <v>712</v>
      </c>
      <c r="G371" s="278" t="s">
        <v>353</v>
      </c>
      <c r="H371" s="279">
        <v>58.143999999999998</v>
      </c>
      <c r="I371" s="280"/>
      <c r="J371" s="281">
        <f>ROUND(I371*H371,2)</f>
        <v>0</v>
      </c>
      <c r="K371" s="277" t="s">
        <v>283</v>
      </c>
      <c r="L371" s="282"/>
      <c r="M371" s="283" t="s">
        <v>1</v>
      </c>
      <c r="N371" s="284" t="s">
        <v>41</v>
      </c>
      <c r="O371" s="92"/>
      <c r="P371" s="229">
        <f>O371*H371</f>
        <v>0</v>
      </c>
      <c r="Q371" s="229">
        <v>0</v>
      </c>
      <c r="R371" s="229">
        <f>Q371*H371</f>
        <v>0</v>
      </c>
      <c r="S371" s="229">
        <v>0</v>
      </c>
      <c r="T371" s="230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1" t="s">
        <v>213</v>
      </c>
      <c r="AT371" s="231" t="s">
        <v>335</v>
      </c>
      <c r="AU371" s="231" t="s">
        <v>85</v>
      </c>
      <c r="AY371" s="18" t="s">
        <v>173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18" t="s">
        <v>83</v>
      </c>
      <c r="BK371" s="232">
        <f>ROUND(I371*H371,2)</f>
        <v>0</v>
      </c>
      <c r="BL371" s="18" t="s">
        <v>178</v>
      </c>
      <c r="BM371" s="231" t="s">
        <v>713</v>
      </c>
    </row>
    <row r="372" s="2" customFormat="1" ht="44.25" customHeight="1">
      <c r="A372" s="39"/>
      <c r="B372" s="40"/>
      <c r="C372" s="220" t="s">
        <v>714</v>
      </c>
      <c r="D372" s="220" t="s">
        <v>174</v>
      </c>
      <c r="E372" s="221" t="s">
        <v>715</v>
      </c>
      <c r="F372" s="222" t="s">
        <v>716</v>
      </c>
      <c r="G372" s="223" t="s">
        <v>353</v>
      </c>
      <c r="H372" s="224">
        <v>97.790000000000006</v>
      </c>
      <c r="I372" s="225"/>
      <c r="J372" s="226">
        <f>ROUND(I372*H372,2)</f>
        <v>0</v>
      </c>
      <c r="K372" s="222" t="s">
        <v>283</v>
      </c>
      <c r="L372" s="45"/>
      <c r="M372" s="227" t="s">
        <v>1</v>
      </c>
      <c r="N372" s="228" t="s">
        <v>41</v>
      </c>
      <c r="O372" s="92"/>
      <c r="P372" s="229">
        <f>O372*H372</f>
        <v>0</v>
      </c>
      <c r="Q372" s="229">
        <v>0</v>
      </c>
      <c r="R372" s="229">
        <f>Q372*H372</f>
        <v>0</v>
      </c>
      <c r="S372" s="229">
        <v>0</v>
      </c>
      <c r="T372" s="230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1" t="s">
        <v>178</v>
      </c>
      <c r="AT372" s="231" t="s">
        <v>174</v>
      </c>
      <c r="AU372" s="231" t="s">
        <v>85</v>
      </c>
      <c r="AY372" s="18" t="s">
        <v>173</v>
      </c>
      <c r="BE372" s="232">
        <f>IF(N372="základní",J372,0)</f>
        <v>0</v>
      </c>
      <c r="BF372" s="232">
        <f>IF(N372="snížená",J372,0)</f>
        <v>0</v>
      </c>
      <c r="BG372" s="232">
        <f>IF(N372="zákl. přenesená",J372,0)</f>
        <v>0</v>
      </c>
      <c r="BH372" s="232">
        <f>IF(N372="sníž. přenesená",J372,0)</f>
        <v>0</v>
      </c>
      <c r="BI372" s="232">
        <f>IF(N372="nulová",J372,0)</f>
        <v>0</v>
      </c>
      <c r="BJ372" s="18" t="s">
        <v>83</v>
      </c>
      <c r="BK372" s="232">
        <f>ROUND(I372*H372,2)</f>
        <v>0</v>
      </c>
      <c r="BL372" s="18" t="s">
        <v>178</v>
      </c>
      <c r="BM372" s="231" t="s">
        <v>717</v>
      </c>
    </row>
    <row r="373" s="12" customFormat="1">
      <c r="A373" s="12"/>
      <c r="B373" s="238"/>
      <c r="C373" s="239"/>
      <c r="D373" s="233" t="s">
        <v>182</v>
      </c>
      <c r="E373" s="240" t="s">
        <v>1</v>
      </c>
      <c r="F373" s="241" t="s">
        <v>718</v>
      </c>
      <c r="G373" s="239"/>
      <c r="H373" s="242">
        <v>97.790000000000006</v>
      </c>
      <c r="I373" s="243"/>
      <c r="J373" s="239"/>
      <c r="K373" s="239"/>
      <c r="L373" s="244"/>
      <c r="M373" s="245"/>
      <c r="N373" s="246"/>
      <c r="O373" s="246"/>
      <c r="P373" s="246"/>
      <c r="Q373" s="246"/>
      <c r="R373" s="246"/>
      <c r="S373" s="246"/>
      <c r="T373" s="247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T373" s="248" t="s">
        <v>182</v>
      </c>
      <c r="AU373" s="248" t="s">
        <v>85</v>
      </c>
      <c r="AV373" s="12" t="s">
        <v>85</v>
      </c>
      <c r="AW373" s="12" t="s">
        <v>32</v>
      </c>
      <c r="AX373" s="12" t="s">
        <v>76</v>
      </c>
      <c r="AY373" s="248" t="s">
        <v>173</v>
      </c>
    </row>
    <row r="374" s="13" customFormat="1">
      <c r="A374" s="13"/>
      <c r="B374" s="249"/>
      <c r="C374" s="250"/>
      <c r="D374" s="233" t="s">
        <v>182</v>
      </c>
      <c r="E374" s="251" t="s">
        <v>1</v>
      </c>
      <c r="F374" s="252" t="s">
        <v>184</v>
      </c>
      <c r="G374" s="250"/>
      <c r="H374" s="253">
        <v>97.790000000000006</v>
      </c>
      <c r="I374" s="254"/>
      <c r="J374" s="250"/>
      <c r="K374" s="250"/>
      <c r="L374" s="255"/>
      <c r="M374" s="256"/>
      <c r="N374" s="257"/>
      <c r="O374" s="257"/>
      <c r="P374" s="257"/>
      <c r="Q374" s="257"/>
      <c r="R374" s="257"/>
      <c r="S374" s="257"/>
      <c r="T374" s="25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9" t="s">
        <v>182</v>
      </c>
      <c r="AU374" s="259" t="s">
        <v>85</v>
      </c>
      <c r="AV374" s="13" t="s">
        <v>178</v>
      </c>
      <c r="AW374" s="13" t="s">
        <v>32</v>
      </c>
      <c r="AX374" s="13" t="s">
        <v>83</v>
      </c>
      <c r="AY374" s="259" t="s">
        <v>173</v>
      </c>
    </row>
    <row r="375" s="2" customFormat="1" ht="16.5" customHeight="1">
      <c r="A375" s="39"/>
      <c r="B375" s="40"/>
      <c r="C375" s="275" t="s">
        <v>548</v>
      </c>
      <c r="D375" s="275" t="s">
        <v>335</v>
      </c>
      <c r="E375" s="276" t="s">
        <v>719</v>
      </c>
      <c r="F375" s="277" t="s">
        <v>720</v>
      </c>
      <c r="G375" s="278" t="s">
        <v>353</v>
      </c>
      <c r="H375" s="279">
        <v>102.68000000000001</v>
      </c>
      <c r="I375" s="280"/>
      <c r="J375" s="281">
        <f>ROUND(I375*H375,2)</f>
        <v>0</v>
      </c>
      <c r="K375" s="277" t="s">
        <v>283</v>
      </c>
      <c r="L375" s="282"/>
      <c r="M375" s="283" t="s">
        <v>1</v>
      </c>
      <c r="N375" s="284" t="s">
        <v>41</v>
      </c>
      <c r="O375" s="92"/>
      <c r="P375" s="229">
        <f>O375*H375</f>
        <v>0</v>
      </c>
      <c r="Q375" s="229">
        <v>0</v>
      </c>
      <c r="R375" s="229">
        <f>Q375*H375</f>
        <v>0</v>
      </c>
      <c r="S375" s="229">
        <v>0</v>
      </c>
      <c r="T375" s="230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1" t="s">
        <v>213</v>
      </c>
      <c r="AT375" s="231" t="s">
        <v>335</v>
      </c>
      <c r="AU375" s="231" t="s">
        <v>85</v>
      </c>
      <c r="AY375" s="18" t="s">
        <v>173</v>
      </c>
      <c r="BE375" s="232">
        <f>IF(N375="základní",J375,0)</f>
        <v>0</v>
      </c>
      <c r="BF375" s="232">
        <f>IF(N375="snížená",J375,0)</f>
        <v>0</v>
      </c>
      <c r="BG375" s="232">
        <f>IF(N375="zákl. přenesená",J375,0)</f>
        <v>0</v>
      </c>
      <c r="BH375" s="232">
        <f>IF(N375="sníž. přenesená",J375,0)</f>
        <v>0</v>
      </c>
      <c r="BI375" s="232">
        <f>IF(N375="nulová",J375,0)</f>
        <v>0</v>
      </c>
      <c r="BJ375" s="18" t="s">
        <v>83</v>
      </c>
      <c r="BK375" s="232">
        <f>ROUND(I375*H375,2)</f>
        <v>0</v>
      </c>
      <c r="BL375" s="18" t="s">
        <v>178</v>
      </c>
      <c r="BM375" s="231" t="s">
        <v>721</v>
      </c>
    </row>
    <row r="376" s="12" customFormat="1">
      <c r="A376" s="12"/>
      <c r="B376" s="238"/>
      <c r="C376" s="239"/>
      <c r="D376" s="233" t="s">
        <v>182</v>
      </c>
      <c r="E376" s="240" t="s">
        <v>1</v>
      </c>
      <c r="F376" s="241" t="s">
        <v>722</v>
      </c>
      <c r="G376" s="239"/>
      <c r="H376" s="242">
        <v>102.68000000000001</v>
      </c>
      <c r="I376" s="243"/>
      <c r="J376" s="239"/>
      <c r="K376" s="239"/>
      <c r="L376" s="244"/>
      <c r="M376" s="245"/>
      <c r="N376" s="246"/>
      <c r="O376" s="246"/>
      <c r="P376" s="246"/>
      <c r="Q376" s="246"/>
      <c r="R376" s="246"/>
      <c r="S376" s="246"/>
      <c r="T376" s="247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T376" s="248" t="s">
        <v>182</v>
      </c>
      <c r="AU376" s="248" t="s">
        <v>85</v>
      </c>
      <c r="AV376" s="12" t="s">
        <v>85</v>
      </c>
      <c r="AW376" s="12" t="s">
        <v>32</v>
      </c>
      <c r="AX376" s="12" t="s">
        <v>76</v>
      </c>
      <c r="AY376" s="248" t="s">
        <v>173</v>
      </c>
    </row>
    <row r="377" s="13" customFormat="1">
      <c r="A377" s="13"/>
      <c r="B377" s="249"/>
      <c r="C377" s="250"/>
      <c r="D377" s="233" t="s">
        <v>182</v>
      </c>
      <c r="E377" s="251" t="s">
        <v>1</v>
      </c>
      <c r="F377" s="252" t="s">
        <v>184</v>
      </c>
      <c r="G377" s="250"/>
      <c r="H377" s="253">
        <v>102.68000000000001</v>
      </c>
      <c r="I377" s="254"/>
      <c r="J377" s="250"/>
      <c r="K377" s="250"/>
      <c r="L377" s="255"/>
      <c r="M377" s="256"/>
      <c r="N377" s="257"/>
      <c r="O377" s="257"/>
      <c r="P377" s="257"/>
      <c r="Q377" s="257"/>
      <c r="R377" s="257"/>
      <c r="S377" s="257"/>
      <c r="T377" s="25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9" t="s">
        <v>182</v>
      </c>
      <c r="AU377" s="259" t="s">
        <v>85</v>
      </c>
      <c r="AV377" s="13" t="s">
        <v>178</v>
      </c>
      <c r="AW377" s="13" t="s">
        <v>32</v>
      </c>
      <c r="AX377" s="13" t="s">
        <v>83</v>
      </c>
      <c r="AY377" s="259" t="s">
        <v>173</v>
      </c>
    </row>
    <row r="378" s="2" customFormat="1" ht="24.15" customHeight="1">
      <c r="A378" s="39"/>
      <c r="B378" s="40"/>
      <c r="C378" s="220" t="s">
        <v>723</v>
      </c>
      <c r="D378" s="220" t="s">
        <v>174</v>
      </c>
      <c r="E378" s="221" t="s">
        <v>724</v>
      </c>
      <c r="F378" s="222" t="s">
        <v>725</v>
      </c>
      <c r="G378" s="223" t="s">
        <v>304</v>
      </c>
      <c r="H378" s="224">
        <v>398.48399999999998</v>
      </c>
      <c r="I378" s="225"/>
      <c r="J378" s="226">
        <f>ROUND(I378*H378,2)</f>
        <v>0</v>
      </c>
      <c r="K378" s="222" t="s">
        <v>283</v>
      </c>
      <c r="L378" s="45"/>
      <c r="M378" s="227" t="s">
        <v>1</v>
      </c>
      <c r="N378" s="228" t="s">
        <v>41</v>
      </c>
      <c r="O378" s="92"/>
      <c r="P378" s="229">
        <f>O378*H378</f>
        <v>0</v>
      </c>
      <c r="Q378" s="229">
        <v>0</v>
      </c>
      <c r="R378" s="229">
        <f>Q378*H378</f>
        <v>0</v>
      </c>
      <c r="S378" s="229">
        <v>0</v>
      </c>
      <c r="T378" s="230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1" t="s">
        <v>178</v>
      </c>
      <c r="AT378" s="231" t="s">
        <v>174</v>
      </c>
      <c r="AU378" s="231" t="s">
        <v>85</v>
      </c>
      <c r="AY378" s="18" t="s">
        <v>173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18" t="s">
        <v>83</v>
      </c>
      <c r="BK378" s="232">
        <f>ROUND(I378*H378,2)</f>
        <v>0</v>
      </c>
      <c r="BL378" s="18" t="s">
        <v>178</v>
      </c>
      <c r="BM378" s="231" t="s">
        <v>726</v>
      </c>
    </row>
    <row r="379" s="2" customFormat="1" ht="66.75" customHeight="1">
      <c r="A379" s="39"/>
      <c r="B379" s="40"/>
      <c r="C379" s="220" t="s">
        <v>552</v>
      </c>
      <c r="D379" s="220" t="s">
        <v>174</v>
      </c>
      <c r="E379" s="221" t="s">
        <v>727</v>
      </c>
      <c r="F379" s="222" t="s">
        <v>728</v>
      </c>
      <c r="G379" s="223" t="s">
        <v>304</v>
      </c>
      <c r="H379" s="224">
        <v>398.48399999999998</v>
      </c>
      <c r="I379" s="225"/>
      <c r="J379" s="226">
        <f>ROUND(I379*H379,2)</f>
        <v>0</v>
      </c>
      <c r="K379" s="222" t="s">
        <v>283</v>
      </c>
      <c r="L379" s="45"/>
      <c r="M379" s="227" t="s">
        <v>1</v>
      </c>
      <c r="N379" s="228" t="s">
        <v>41</v>
      </c>
      <c r="O379" s="92"/>
      <c r="P379" s="229">
        <f>O379*H379</f>
        <v>0</v>
      </c>
      <c r="Q379" s="229">
        <v>0</v>
      </c>
      <c r="R379" s="229">
        <f>Q379*H379</f>
        <v>0</v>
      </c>
      <c r="S379" s="229">
        <v>0</v>
      </c>
      <c r="T379" s="230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1" t="s">
        <v>178</v>
      </c>
      <c r="AT379" s="231" t="s">
        <v>174</v>
      </c>
      <c r="AU379" s="231" t="s">
        <v>85</v>
      </c>
      <c r="AY379" s="18" t="s">
        <v>173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18" t="s">
        <v>83</v>
      </c>
      <c r="BK379" s="232">
        <f>ROUND(I379*H379,2)</f>
        <v>0</v>
      </c>
      <c r="BL379" s="18" t="s">
        <v>178</v>
      </c>
      <c r="BM379" s="231" t="s">
        <v>729</v>
      </c>
    </row>
    <row r="380" s="15" customFormat="1">
      <c r="A380" s="15"/>
      <c r="B380" s="285"/>
      <c r="C380" s="286"/>
      <c r="D380" s="233" t="s">
        <v>182</v>
      </c>
      <c r="E380" s="287" t="s">
        <v>1</v>
      </c>
      <c r="F380" s="288" t="s">
        <v>730</v>
      </c>
      <c r="G380" s="286"/>
      <c r="H380" s="287" t="s">
        <v>1</v>
      </c>
      <c r="I380" s="289"/>
      <c r="J380" s="286"/>
      <c r="K380" s="286"/>
      <c r="L380" s="290"/>
      <c r="M380" s="291"/>
      <c r="N380" s="292"/>
      <c r="O380" s="292"/>
      <c r="P380" s="292"/>
      <c r="Q380" s="292"/>
      <c r="R380" s="292"/>
      <c r="S380" s="292"/>
      <c r="T380" s="293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94" t="s">
        <v>182</v>
      </c>
      <c r="AU380" s="294" t="s">
        <v>85</v>
      </c>
      <c r="AV380" s="15" t="s">
        <v>83</v>
      </c>
      <c r="AW380" s="15" t="s">
        <v>32</v>
      </c>
      <c r="AX380" s="15" t="s">
        <v>76</v>
      </c>
      <c r="AY380" s="294" t="s">
        <v>173</v>
      </c>
    </row>
    <row r="381" s="12" customFormat="1">
      <c r="A381" s="12"/>
      <c r="B381" s="238"/>
      <c r="C381" s="239"/>
      <c r="D381" s="233" t="s">
        <v>182</v>
      </c>
      <c r="E381" s="240" t="s">
        <v>1</v>
      </c>
      <c r="F381" s="241" t="s">
        <v>703</v>
      </c>
      <c r="G381" s="239"/>
      <c r="H381" s="242">
        <v>326.77999999999997</v>
      </c>
      <c r="I381" s="243"/>
      <c r="J381" s="239"/>
      <c r="K381" s="239"/>
      <c r="L381" s="244"/>
      <c r="M381" s="245"/>
      <c r="N381" s="246"/>
      <c r="O381" s="246"/>
      <c r="P381" s="246"/>
      <c r="Q381" s="246"/>
      <c r="R381" s="246"/>
      <c r="S381" s="246"/>
      <c r="T381" s="247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T381" s="248" t="s">
        <v>182</v>
      </c>
      <c r="AU381" s="248" t="s">
        <v>85</v>
      </c>
      <c r="AV381" s="12" t="s">
        <v>85</v>
      </c>
      <c r="AW381" s="12" t="s">
        <v>32</v>
      </c>
      <c r="AX381" s="12" t="s">
        <v>76</v>
      </c>
      <c r="AY381" s="248" t="s">
        <v>173</v>
      </c>
    </row>
    <row r="382" s="12" customFormat="1">
      <c r="A382" s="12"/>
      <c r="B382" s="238"/>
      <c r="C382" s="239"/>
      <c r="D382" s="233" t="s">
        <v>182</v>
      </c>
      <c r="E382" s="240" t="s">
        <v>1</v>
      </c>
      <c r="F382" s="241" t="s">
        <v>705</v>
      </c>
      <c r="G382" s="239"/>
      <c r="H382" s="242">
        <v>-24.603999999999999</v>
      </c>
      <c r="I382" s="243"/>
      <c r="J382" s="239"/>
      <c r="K382" s="239"/>
      <c r="L382" s="244"/>
      <c r="M382" s="245"/>
      <c r="N382" s="246"/>
      <c r="O382" s="246"/>
      <c r="P382" s="246"/>
      <c r="Q382" s="246"/>
      <c r="R382" s="246"/>
      <c r="S382" s="246"/>
      <c r="T382" s="247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T382" s="248" t="s">
        <v>182</v>
      </c>
      <c r="AU382" s="248" t="s">
        <v>85</v>
      </c>
      <c r="AV382" s="12" t="s">
        <v>85</v>
      </c>
      <c r="AW382" s="12" t="s">
        <v>32</v>
      </c>
      <c r="AX382" s="12" t="s">
        <v>76</v>
      </c>
      <c r="AY382" s="248" t="s">
        <v>173</v>
      </c>
    </row>
    <row r="383" s="15" customFormat="1">
      <c r="A383" s="15"/>
      <c r="B383" s="285"/>
      <c r="C383" s="286"/>
      <c r="D383" s="233" t="s">
        <v>182</v>
      </c>
      <c r="E383" s="287" t="s">
        <v>1</v>
      </c>
      <c r="F383" s="288" t="s">
        <v>731</v>
      </c>
      <c r="G383" s="286"/>
      <c r="H383" s="287" t="s">
        <v>1</v>
      </c>
      <c r="I383" s="289"/>
      <c r="J383" s="286"/>
      <c r="K383" s="286"/>
      <c r="L383" s="290"/>
      <c r="M383" s="291"/>
      <c r="N383" s="292"/>
      <c r="O383" s="292"/>
      <c r="P383" s="292"/>
      <c r="Q383" s="292"/>
      <c r="R383" s="292"/>
      <c r="S383" s="292"/>
      <c r="T383" s="293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94" t="s">
        <v>182</v>
      </c>
      <c r="AU383" s="294" t="s">
        <v>85</v>
      </c>
      <c r="AV383" s="15" t="s">
        <v>83</v>
      </c>
      <c r="AW383" s="15" t="s">
        <v>32</v>
      </c>
      <c r="AX383" s="15" t="s">
        <v>76</v>
      </c>
      <c r="AY383" s="294" t="s">
        <v>173</v>
      </c>
    </row>
    <row r="384" s="12" customFormat="1">
      <c r="A384" s="12"/>
      <c r="B384" s="238"/>
      <c r="C384" s="239"/>
      <c r="D384" s="233" t="s">
        <v>182</v>
      </c>
      <c r="E384" s="240" t="s">
        <v>1</v>
      </c>
      <c r="F384" s="241" t="s">
        <v>704</v>
      </c>
      <c r="G384" s="239"/>
      <c r="H384" s="242">
        <v>96.308000000000007</v>
      </c>
      <c r="I384" s="243"/>
      <c r="J384" s="239"/>
      <c r="K384" s="239"/>
      <c r="L384" s="244"/>
      <c r="M384" s="245"/>
      <c r="N384" s="246"/>
      <c r="O384" s="246"/>
      <c r="P384" s="246"/>
      <c r="Q384" s="246"/>
      <c r="R384" s="246"/>
      <c r="S384" s="246"/>
      <c r="T384" s="247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T384" s="248" t="s">
        <v>182</v>
      </c>
      <c r="AU384" s="248" t="s">
        <v>85</v>
      </c>
      <c r="AV384" s="12" t="s">
        <v>85</v>
      </c>
      <c r="AW384" s="12" t="s">
        <v>32</v>
      </c>
      <c r="AX384" s="12" t="s">
        <v>76</v>
      </c>
      <c r="AY384" s="248" t="s">
        <v>173</v>
      </c>
    </row>
    <row r="385" s="13" customFormat="1">
      <c r="A385" s="13"/>
      <c r="B385" s="249"/>
      <c r="C385" s="250"/>
      <c r="D385" s="233" t="s">
        <v>182</v>
      </c>
      <c r="E385" s="251" t="s">
        <v>1</v>
      </c>
      <c r="F385" s="252" t="s">
        <v>184</v>
      </c>
      <c r="G385" s="250"/>
      <c r="H385" s="253">
        <v>398.48399999999998</v>
      </c>
      <c r="I385" s="254"/>
      <c r="J385" s="250"/>
      <c r="K385" s="250"/>
      <c r="L385" s="255"/>
      <c r="M385" s="256"/>
      <c r="N385" s="257"/>
      <c r="O385" s="257"/>
      <c r="P385" s="257"/>
      <c r="Q385" s="257"/>
      <c r="R385" s="257"/>
      <c r="S385" s="257"/>
      <c r="T385" s="25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9" t="s">
        <v>182</v>
      </c>
      <c r="AU385" s="259" t="s">
        <v>85</v>
      </c>
      <c r="AV385" s="13" t="s">
        <v>178</v>
      </c>
      <c r="AW385" s="13" t="s">
        <v>32</v>
      </c>
      <c r="AX385" s="13" t="s">
        <v>83</v>
      </c>
      <c r="AY385" s="259" t="s">
        <v>173</v>
      </c>
    </row>
    <row r="386" s="2" customFormat="1" ht="16.5" customHeight="1">
      <c r="A386" s="39"/>
      <c r="B386" s="40"/>
      <c r="C386" s="275" t="s">
        <v>732</v>
      </c>
      <c r="D386" s="275" t="s">
        <v>335</v>
      </c>
      <c r="E386" s="276" t="s">
        <v>733</v>
      </c>
      <c r="F386" s="277" t="s">
        <v>734</v>
      </c>
      <c r="G386" s="278" t="s">
        <v>304</v>
      </c>
      <c r="H386" s="279">
        <v>308.22000000000003</v>
      </c>
      <c r="I386" s="280"/>
      <c r="J386" s="281">
        <f>ROUND(I386*H386,2)</f>
        <v>0</v>
      </c>
      <c r="K386" s="277" t="s">
        <v>283</v>
      </c>
      <c r="L386" s="282"/>
      <c r="M386" s="283" t="s">
        <v>1</v>
      </c>
      <c r="N386" s="284" t="s">
        <v>41</v>
      </c>
      <c r="O386" s="92"/>
      <c r="P386" s="229">
        <f>O386*H386</f>
        <v>0</v>
      </c>
      <c r="Q386" s="229">
        <v>0</v>
      </c>
      <c r="R386" s="229">
        <f>Q386*H386</f>
        <v>0</v>
      </c>
      <c r="S386" s="229">
        <v>0</v>
      </c>
      <c r="T386" s="230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1" t="s">
        <v>213</v>
      </c>
      <c r="AT386" s="231" t="s">
        <v>335</v>
      </c>
      <c r="AU386" s="231" t="s">
        <v>85</v>
      </c>
      <c r="AY386" s="18" t="s">
        <v>173</v>
      </c>
      <c r="BE386" s="232">
        <f>IF(N386="základní",J386,0)</f>
        <v>0</v>
      </c>
      <c r="BF386" s="232">
        <f>IF(N386="snížená",J386,0)</f>
        <v>0</v>
      </c>
      <c r="BG386" s="232">
        <f>IF(N386="zákl. přenesená",J386,0)</f>
        <v>0</v>
      </c>
      <c r="BH386" s="232">
        <f>IF(N386="sníž. přenesená",J386,0)</f>
        <v>0</v>
      </c>
      <c r="BI386" s="232">
        <f>IF(N386="nulová",J386,0)</f>
        <v>0</v>
      </c>
      <c r="BJ386" s="18" t="s">
        <v>83</v>
      </c>
      <c r="BK386" s="232">
        <f>ROUND(I386*H386,2)</f>
        <v>0</v>
      </c>
      <c r="BL386" s="18" t="s">
        <v>178</v>
      </c>
      <c r="BM386" s="231" t="s">
        <v>735</v>
      </c>
    </row>
    <row r="387" s="12" customFormat="1">
      <c r="A387" s="12"/>
      <c r="B387" s="238"/>
      <c r="C387" s="239"/>
      <c r="D387" s="233" t="s">
        <v>182</v>
      </c>
      <c r="E387" s="240" t="s">
        <v>1</v>
      </c>
      <c r="F387" s="241" t="s">
        <v>736</v>
      </c>
      <c r="G387" s="239"/>
      <c r="H387" s="242">
        <v>308.22000000000003</v>
      </c>
      <c r="I387" s="243"/>
      <c r="J387" s="239"/>
      <c r="K387" s="239"/>
      <c r="L387" s="244"/>
      <c r="M387" s="245"/>
      <c r="N387" s="246"/>
      <c r="O387" s="246"/>
      <c r="P387" s="246"/>
      <c r="Q387" s="246"/>
      <c r="R387" s="246"/>
      <c r="S387" s="246"/>
      <c r="T387" s="247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T387" s="248" t="s">
        <v>182</v>
      </c>
      <c r="AU387" s="248" t="s">
        <v>85</v>
      </c>
      <c r="AV387" s="12" t="s">
        <v>85</v>
      </c>
      <c r="AW387" s="12" t="s">
        <v>32</v>
      </c>
      <c r="AX387" s="12" t="s">
        <v>76</v>
      </c>
      <c r="AY387" s="248" t="s">
        <v>173</v>
      </c>
    </row>
    <row r="388" s="13" customFormat="1">
      <c r="A388" s="13"/>
      <c r="B388" s="249"/>
      <c r="C388" s="250"/>
      <c r="D388" s="233" t="s">
        <v>182</v>
      </c>
      <c r="E388" s="251" t="s">
        <v>1</v>
      </c>
      <c r="F388" s="252" t="s">
        <v>184</v>
      </c>
      <c r="G388" s="250"/>
      <c r="H388" s="253">
        <v>308.22000000000003</v>
      </c>
      <c r="I388" s="254"/>
      <c r="J388" s="250"/>
      <c r="K388" s="250"/>
      <c r="L388" s="255"/>
      <c r="M388" s="256"/>
      <c r="N388" s="257"/>
      <c r="O388" s="257"/>
      <c r="P388" s="257"/>
      <c r="Q388" s="257"/>
      <c r="R388" s="257"/>
      <c r="S388" s="257"/>
      <c r="T388" s="25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9" t="s">
        <v>182</v>
      </c>
      <c r="AU388" s="259" t="s">
        <v>85</v>
      </c>
      <c r="AV388" s="13" t="s">
        <v>178</v>
      </c>
      <c r="AW388" s="13" t="s">
        <v>32</v>
      </c>
      <c r="AX388" s="13" t="s">
        <v>83</v>
      </c>
      <c r="AY388" s="259" t="s">
        <v>173</v>
      </c>
    </row>
    <row r="389" s="2" customFormat="1" ht="24.15" customHeight="1">
      <c r="A389" s="39"/>
      <c r="B389" s="40"/>
      <c r="C389" s="275" t="s">
        <v>555</v>
      </c>
      <c r="D389" s="275" t="s">
        <v>335</v>
      </c>
      <c r="E389" s="276" t="s">
        <v>737</v>
      </c>
      <c r="F389" s="277" t="s">
        <v>738</v>
      </c>
      <c r="G389" s="278" t="s">
        <v>304</v>
      </c>
      <c r="H389" s="279">
        <v>98.233999999999995</v>
      </c>
      <c r="I389" s="280"/>
      <c r="J389" s="281">
        <f>ROUND(I389*H389,2)</f>
        <v>0</v>
      </c>
      <c r="K389" s="277" t="s">
        <v>283</v>
      </c>
      <c r="L389" s="282"/>
      <c r="M389" s="283" t="s">
        <v>1</v>
      </c>
      <c r="N389" s="284" t="s">
        <v>41</v>
      </c>
      <c r="O389" s="92"/>
      <c r="P389" s="229">
        <f>O389*H389</f>
        <v>0</v>
      </c>
      <c r="Q389" s="229">
        <v>0</v>
      </c>
      <c r="R389" s="229">
        <f>Q389*H389</f>
        <v>0</v>
      </c>
      <c r="S389" s="229">
        <v>0</v>
      </c>
      <c r="T389" s="230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1" t="s">
        <v>213</v>
      </c>
      <c r="AT389" s="231" t="s">
        <v>335</v>
      </c>
      <c r="AU389" s="231" t="s">
        <v>85</v>
      </c>
      <c r="AY389" s="18" t="s">
        <v>173</v>
      </c>
      <c r="BE389" s="232">
        <f>IF(N389="základní",J389,0)</f>
        <v>0</v>
      </c>
      <c r="BF389" s="232">
        <f>IF(N389="snížená",J389,0)</f>
        <v>0</v>
      </c>
      <c r="BG389" s="232">
        <f>IF(N389="zákl. přenesená",J389,0)</f>
        <v>0</v>
      </c>
      <c r="BH389" s="232">
        <f>IF(N389="sníž. přenesená",J389,0)</f>
        <v>0</v>
      </c>
      <c r="BI389" s="232">
        <f>IF(N389="nulová",J389,0)</f>
        <v>0</v>
      </c>
      <c r="BJ389" s="18" t="s">
        <v>83</v>
      </c>
      <c r="BK389" s="232">
        <f>ROUND(I389*H389,2)</f>
        <v>0</v>
      </c>
      <c r="BL389" s="18" t="s">
        <v>178</v>
      </c>
      <c r="BM389" s="231" t="s">
        <v>739</v>
      </c>
    </row>
    <row r="390" s="12" customFormat="1">
      <c r="A390" s="12"/>
      <c r="B390" s="238"/>
      <c r="C390" s="239"/>
      <c r="D390" s="233" t="s">
        <v>182</v>
      </c>
      <c r="E390" s="240" t="s">
        <v>1</v>
      </c>
      <c r="F390" s="241" t="s">
        <v>740</v>
      </c>
      <c r="G390" s="239"/>
      <c r="H390" s="242">
        <v>98.233999999999995</v>
      </c>
      <c r="I390" s="243"/>
      <c r="J390" s="239"/>
      <c r="K390" s="239"/>
      <c r="L390" s="244"/>
      <c r="M390" s="245"/>
      <c r="N390" s="246"/>
      <c r="O390" s="246"/>
      <c r="P390" s="246"/>
      <c r="Q390" s="246"/>
      <c r="R390" s="246"/>
      <c r="S390" s="246"/>
      <c r="T390" s="247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T390" s="248" t="s">
        <v>182</v>
      </c>
      <c r="AU390" s="248" t="s">
        <v>85</v>
      </c>
      <c r="AV390" s="12" t="s">
        <v>85</v>
      </c>
      <c r="AW390" s="12" t="s">
        <v>32</v>
      </c>
      <c r="AX390" s="12" t="s">
        <v>76</v>
      </c>
      <c r="AY390" s="248" t="s">
        <v>173</v>
      </c>
    </row>
    <row r="391" s="13" customFormat="1">
      <c r="A391" s="13"/>
      <c r="B391" s="249"/>
      <c r="C391" s="250"/>
      <c r="D391" s="233" t="s">
        <v>182</v>
      </c>
      <c r="E391" s="251" t="s">
        <v>1</v>
      </c>
      <c r="F391" s="252" t="s">
        <v>184</v>
      </c>
      <c r="G391" s="250"/>
      <c r="H391" s="253">
        <v>98.233999999999995</v>
      </c>
      <c r="I391" s="254"/>
      <c r="J391" s="250"/>
      <c r="K391" s="250"/>
      <c r="L391" s="255"/>
      <c r="M391" s="256"/>
      <c r="N391" s="257"/>
      <c r="O391" s="257"/>
      <c r="P391" s="257"/>
      <c r="Q391" s="257"/>
      <c r="R391" s="257"/>
      <c r="S391" s="257"/>
      <c r="T391" s="25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9" t="s">
        <v>182</v>
      </c>
      <c r="AU391" s="259" t="s">
        <v>85</v>
      </c>
      <c r="AV391" s="13" t="s">
        <v>178</v>
      </c>
      <c r="AW391" s="13" t="s">
        <v>32</v>
      </c>
      <c r="AX391" s="13" t="s">
        <v>83</v>
      </c>
      <c r="AY391" s="259" t="s">
        <v>173</v>
      </c>
    </row>
    <row r="392" s="2" customFormat="1" ht="44.25" customHeight="1">
      <c r="A392" s="39"/>
      <c r="B392" s="40"/>
      <c r="C392" s="220" t="s">
        <v>741</v>
      </c>
      <c r="D392" s="220" t="s">
        <v>174</v>
      </c>
      <c r="E392" s="221" t="s">
        <v>742</v>
      </c>
      <c r="F392" s="222" t="s">
        <v>743</v>
      </c>
      <c r="G392" s="223" t="s">
        <v>353</v>
      </c>
      <c r="H392" s="224">
        <v>56.689999999999998</v>
      </c>
      <c r="I392" s="225"/>
      <c r="J392" s="226">
        <f>ROUND(I392*H392,2)</f>
        <v>0</v>
      </c>
      <c r="K392" s="222" t="s">
        <v>283</v>
      </c>
      <c r="L392" s="45"/>
      <c r="M392" s="227" t="s">
        <v>1</v>
      </c>
      <c r="N392" s="228" t="s">
        <v>41</v>
      </c>
      <c r="O392" s="92"/>
      <c r="P392" s="229">
        <f>O392*H392</f>
        <v>0</v>
      </c>
      <c r="Q392" s="229">
        <v>0</v>
      </c>
      <c r="R392" s="229">
        <f>Q392*H392</f>
        <v>0</v>
      </c>
      <c r="S392" s="229">
        <v>0</v>
      </c>
      <c r="T392" s="230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1" t="s">
        <v>178</v>
      </c>
      <c r="AT392" s="231" t="s">
        <v>174</v>
      </c>
      <c r="AU392" s="231" t="s">
        <v>85</v>
      </c>
      <c r="AY392" s="18" t="s">
        <v>173</v>
      </c>
      <c r="BE392" s="232">
        <f>IF(N392="základní",J392,0)</f>
        <v>0</v>
      </c>
      <c r="BF392" s="232">
        <f>IF(N392="snížená",J392,0)</f>
        <v>0</v>
      </c>
      <c r="BG392" s="232">
        <f>IF(N392="zákl. přenesená",J392,0)</f>
        <v>0</v>
      </c>
      <c r="BH392" s="232">
        <f>IF(N392="sníž. přenesená",J392,0)</f>
        <v>0</v>
      </c>
      <c r="BI392" s="232">
        <f>IF(N392="nulová",J392,0)</f>
        <v>0</v>
      </c>
      <c r="BJ392" s="18" t="s">
        <v>83</v>
      </c>
      <c r="BK392" s="232">
        <f>ROUND(I392*H392,2)</f>
        <v>0</v>
      </c>
      <c r="BL392" s="18" t="s">
        <v>178</v>
      </c>
      <c r="BM392" s="231" t="s">
        <v>744</v>
      </c>
    </row>
    <row r="393" s="2" customFormat="1" ht="16.5" customHeight="1">
      <c r="A393" s="39"/>
      <c r="B393" s="40"/>
      <c r="C393" s="275" t="s">
        <v>560</v>
      </c>
      <c r="D393" s="275" t="s">
        <v>335</v>
      </c>
      <c r="E393" s="276" t="s">
        <v>745</v>
      </c>
      <c r="F393" s="277" t="s">
        <v>746</v>
      </c>
      <c r="G393" s="278" t="s">
        <v>304</v>
      </c>
      <c r="H393" s="279">
        <v>7.9370000000000003</v>
      </c>
      <c r="I393" s="280"/>
      <c r="J393" s="281">
        <f>ROUND(I393*H393,2)</f>
        <v>0</v>
      </c>
      <c r="K393" s="277" t="s">
        <v>283</v>
      </c>
      <c r="L393" s="282"/>
      <c r="M393" s="283" t="s">
        <v>1</v>
      </c>
      <c r="N393" s="284" t="s">
        <v>41</v>
      </c>
      <c r="O393" s="92"/>
      <c r="P393" s="229">
        <f>O393*H393</f>
        <v>0</v>
      </c>
      <c r="Q393" s="229">
        <v>0</v>
      </c>
      <c r="R393" s="229">
        <f>Q393*H393</f>
        <v>0</v>
      </c>
      <c r="S393" s="229">
        <v>0</v>
      </c>
      <c r="T393" s="230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1" t="s">
        <v>213</v>
      </c>
      <c r="AT393" s="231" t="s">
        <v>335</v>
      </c>
      <c r="AU393" s="231" t="s">
        <v>85</v>
      </c>
      <c r="AY393" s="18" t="s">
        <v>173</v>
      </c>
      <c r="BE393" s="232">
        <f>IF(N393="základní",J393,0)</f>
        <v>0</v>
      </c>
      <c r="BF393" s="232">
        <f>IF(N393="snížená",J393,0)</f>
        <v>0</v>
      </c>
      <c r="BG393" s="232">
        <f>IF(N393="zákl. přenesená",J393,0)</f>
        <v>0</v>
      </c>
      <c r="BH393" s="232">
        <f>IF(N393="sníž. přenesená",J393,0)</f>
        <v>0</v>
      </c>
      <c r="BI393" s="232">
        <f>IF(N393="nulová",J393,0)</f>
        <v>0</v>
      </c>
      <c r="BJ393" s="18" t="s">
        <v>83</v>
      </c>
      <c r="BK393" s="232">
        <f>ROUND(I393*H393,2)</f>
        <v>0</v>
      </c>
      <c r="BL393" s="18" t="s">
        <v>178</v>
      </c>
      <c r="BM393" s="231" t="s">
        <v>747</v>
      </c>
    </row>
    <row r="394" s="12" customFormat="1">
      <c r="A394" s="12"/>
      <c r="B394" s="238"/>
      <c r="C394" s="239"/>
      <c r="D394" s="233" t="s">
        <v>182</v>
      </c>
      <c r="E394" s="240" t="s">
        <v>1</v>
      </c>
      <c r="F394" s="241" t="s">
        <v>748</v>
      </c>
      <c r="G394" s="239"/>
      <c r="H394" s="242">
        <v>7.9370000000000003</v>
      </c>
      <c r="I394" s="243"/>
      <c r="J394" s="239"/>
      <c r="K394" s="239"/>
      <c r="L394" s="244"/>
      <c r="M394" s="245"/>
      <c r="N394" s="246"/>
      <c r="O394" s="246"/>
      <c r="P394" s="246"/>
      <c r="Q394" s="246"/>
      <c r="R394" s="246"/>
      <c r="S394" s="246"/>
      <c r="T394" s="247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T394" s="248" t="s">
        <v>182</v>
      </c>
      <c r="AU394" s="248" t="s">
        <v>85</v>
      </c>
      <c r="AV394" s="12" t="s">
        <v>85</v>
      </c>
      <c r="AW394" s="12" t="s">
        <v>32</v>
      </c>
      <c r="AX394" s="12" t="s">
        <v>76</v>
      </c>
      <c r="AY394" s="248" t="s">
        <v>173</v>
      </c>
    </row>
    <row r="395" s="13" customFormat="1">
      <c r="A395" s="13"/>
      <c r="B395" s="249"/>
      <c r="C395" s="250"/>
      <c r="D395" s="233" t="s">
        <v>182</v>
      </c>
      <c r="E395" s="251" t="s">
        <v>1</v>
      </c>
      <c r="F395" s="252" t="s">
        <v>184</v>
      </c>
      <c r="G395" s="250"/>
      <c r="H395" s="253">
        <v>7.9370000000000003</v>
      </c>
      <c r="I395" s="254"/>
      <c r="J395" s="250"/>
      <c r="K395" s="250"/>
      <c r="L395" s="255"/>
      <c r="M395" s="256"/>
      <c r="N395" s="257"/>
      <c r="O395" s="257"/>
      <c r="P395" s="257"/>
      <c r="Q395" s="257"/>
      <c r="R395" s="257"/>
      <c r="S395" s="257"/>
      <c r="T395" s="25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9" t="s">
        <v>182</v>
      </c>
      <c r="AU395" s="259" t="s">
        <v>85</v>
      </c>
      <c r="AV395" s="13" t="s">
        <v>178</v>
      </c>
      <c r="AW395" s="13" t="s">
        <v>32</v>
      </c>
      <c r="AX395" s="13" t="s">
        <v>83</v>
      </c>
      <c r="AY395" s="259" t="s">
        <v>173</v>
      </c>
    </row>
    <row r="396" s="2" customFormat="1" ht="49.05" customHeight="1">
      <c r="A396" s="39"/>
      <c r="B396" s="40"/>
      <c r="C396" s="220" t="s">
        <v>749</v>
      </c>
      <c r="D396" s="220" t="s">
        <v>174</v>
      </c>
      <c r="E396" s="221" t="s">
        <v>750</v>
      </c>
      <c r="F396" s="222" t="s">
        <v>751</v>
      </c>
      <c r="G396" s="223" t="s">
        <v>353</v>
      </c>
      <c r="H396" s="224">
        <v>8.75</v>
      </c>
      <c r="I396" s="225"/>
      <c r="J396" s="226">
        <f>ROUND(I396*H396,2)</f>
        <v>0</v>
      </c>
      <c r="K396" s="222" t="s">
        <v>283</v>
      </c>
      <c r="L396" s="45"/>
      <c r="M396" s="227" t="s">
        <v>1</v>
      </c>
      <c r="N396" s="228" t="s">
        <v>41</v>
      </c>
      <c r="O396" s="92"/>
      <c r="P396" s="229">
        <f>O396*H396</f>
        <v>0</v>
      </c>
      <c r="Q396" s="229">
        <v>0</v>
      </c>
      <c r="R396" s="229">
        <f>Q396*H396</f>
        <v>0</v>
      </c>
      <c r="S396" s="229">
        <v>0</v>
      </c>
      <c r="T396" s="230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1" t="s">
        <v>178</v>
      </c>
      <c r="AT396" s="231" t="s">
        <v>174</v>
      </c>
      <c r="AU396" s="231" t="s">
        <v>85</v>
      </c>
      <c r="AY396" s="18" t="s">
        <v>173</v>
      </c>
      <c r="BE396" s="232">
        <f>IF(N396="základní",J396,0)</f>
        <v>0</v>
      </c>
      <c r="BF396" s="232">
        <f>IF(N396="snížená",J396,0)</f>
        <v>0</v>
      </c>
      <c r="BG396" s="232">
        <f>IF(N396="zákl. přenesená",J396,0)</f>
        <v>0</v>
      </c>
      <c r="BH396" s="232">
        <f>IF(N396="sníž. přenesená",J396,0)</f>
        <v>0</v>
      </c>
      <c r="BI396" s="232">
        <f>IF(N396="nulová",J396,0)</f>
        <v>0</v>
      </c>
      <c r="BJ396" s="18" t="s">
        <v>83</v>
      </c>
      <c r="BK396" s="232">
        <f>ROUND(I396*H396,2)</f>
        <v>0</v>
      </c>
      <c r="BL396" s="18" t="s">
        <v>178</v>
      </c>
      <c r="BM396" s="231" t="s">
        <v>752</v>
      </c>
    </row>
    <row r="397" s="2" customFormat="1" ht="16.5" customHeight="1">
      <c r="A397" s="39"/>
      <c r="B397" s="40"/>
      <c r="C397" s="275" t="s">
        <v>563</v>
      </c>
      <c r="D397" s="275" t="s">
        <v>335</v>
      </c>
      <c r="E397" s="276" t="s">
        <v>753</v>
      </c>
      <c r="F397" s="277" t="s">
        <v>754</v>
      </c>
      <c r="G397" s="278" t="s">
        <v>304</v>
      </c>
      <c r="H397" s="279">
        <v>0.875</v>
      </c>
      <c r="I397" s="280"/>
      <c r="J397" s="281">
        <f>ROUND(I397*H397,2)</f>
        <v>0</v>
      </c>
      <c r="K397" s="277" t="s">
        <v>283</v>
      </c>
      <c r="L397" s="282"/>
      <c r="M397" s="283" t="s">
        <v>1</v>
      </c>
      <c r="N397" s="284" t="s">
        <v>41</v>
      </c>
      <c r="O397" s="92"/>
      <c r="P397" s="229">
        <f>O397*H397</f>
        <v>0</v>
      </c>
      <c r="Q397" s="229">
        <v>0</v>
      </c>
      <c r="R397" s="229">
        <f>Q397*H397</f>
        <v>0</v>
      </c>
      <c r="S397" s="229">
        <v>0</v>
      </c>
      <c r="T397" s="230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1" t="s">
        <v>213</v>
      </c>
      <c r="AT397" s="231" t="s">
        <v>335</v>
      </c>
      <c r="AU397" s="231" t="s">
        <v>85</v>
      </c>
      <c r="AY397" s="18" t="s">
        <v>173</v>
      </c>
      <c r="BE397" s="232">
        <f>IF(N397="základní",J397,0)</f>
        <v>0</v>
      </c>
      <c r="BF397" s="232">
        <f>IF(N397="snížená",J397,0)</f>
        <v>0</v>
      </c>
      <c r="BG397" s="232">
        <f>IF(N397="zákl. přenesená",J397,0)</f>
        <v>0</v>
      </c>
      <c r="BH397" s="232">
        <f>IF(N397="sníž. přenesená",J397,0)</f>
        <v>0</v>
      </c>
      <c r="BI397" s="232">
        <f>IF(N397="nulová",J397,0)</f>
        <v>0</v>
      </c>
      <c r="BJ397" s="18" t="s">
        <v>83</v>
      </c>
      <c r="BK397" s="232">
        <f>ROUND(I397*H397,2)</f>
        <v>0</v>
      </c>
      <c r="BL397" s="18" t="s">
        <v>178</v>
      </c>
      <c r="BM397" s="231" t="s">
        <v>755</v>
      </c>
    </row>
    <row r="398" s="12" customFormat="1">
      <c r="A398" s="12"/>
      <c r="B398" s="238"/>
      <c r="C398" s="239"/>
      <c r="D398" s="233" t="s">
        <v>182</v>
      </c>
      <c r="E398" s="240" t="s">
        <v>1</v>
      </c>
      <c r="F398" s="241" t="s">
        <v>756</v>
      </c>
      <c r="G398" s="239"/>
      <c r="H398" s="242">
        <v>0.875</v>
      </c>
      <c r="I398" s="243"/>
      <c r="J398" s="239"/>
      <c r="K398" s="239"/>
      <c r="L398" s="244"/>
      <c r="M398" s="245"/>
      <c r="N398" s="246"/>
      <c r="O398" s="246"/>
      <c r="P398" s="246"/>
      <c r="Q398" s="246"/>
      <c r="R398" s="246"/>
      <c r="S398" s="246"/>
      <c r="T398" s="247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T398" s="248" t="s">
        <v>182</v>
      </c>
      <c r="AU398" s="248" t="s">
        <v>85</v>
      </c>
      <c r="AV398" s="12" t="s">
        <v>85</v>
      </c>
      <c r="AW398" s="12" t="s">
        <v>32</v>
      </c>
      <c r="AX398" s="12" t="s">
        <v>76</v>
      </c>
      <c r="AY398" s="248" t="s">
        <v>173</v>
      </c>
    </row>
    <row r="399" s="13" customFormat="1">
      <c r="A399" s="13"/>
      <c r="B399" s="249"/>
      <c r="C399" s="250"/>
      <c r="D399" s="233" t="s">
        <v>182</v>
      </c>
      <c r="E399" s="251" t="s">
        <v>1</v>
      </c>
      <c r="F399" s="252" t="s">
        <v>184</v>
      </c>
      <c r="G399" s="250"/>
      <c r="H399" s="253">
        <v>0.875</v>
      </c>
      <c r="I399" s="254"/>
      <c r="J399" s="250"/>
      <c r="K399" s="250"/>
      <c r="L399" s="255"/>
      <c r="M399" s="256"/>
      <c r="N399" s="257"/>
      <c r="O399" s="257"/>
      <c r="P399" s="257"/>
      <c r="Q399" s="257"/>
      <c r="R399" s="257"/>
      <c r="S399" s="257"/>
      <c r="T399" s="25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9" t="s">
        <v>182</v>
      </c>
      <c r="AU399" s="259" t="s">
        <v>85</v>
      </c>
      <c r="AV399" s="13" t="s">
        <v>178</v>
      </c>
      <c r="AW399" s="13" t="s">
        <v>32</v>
      </c>
      <c r="AX399" s="13" t="s">
        <v>83</v>
      </c>
      <c r="AY399" s="259" t="s">
        <v>173</v>
      </c>
    </row>
    <row r="400" s="2" customFormat="1" ht="37.8" customHeight="1">
      <c r="A400" s="39"/>
      <c r="B400" s="40"/>
      <c r="C400" s="220" t="s">
        <v>757</v>
      </c>
      <c r="D400" s="220" t="s">
        <v>174</v>
      </c>
      <c r="E400" s="221" t="s">
        <v>758</v>
      </c>
      <c r="F400" s="222" t="s">
        <v>759</v>
      </c>
      <c r="G400" s="223" t="s">
        <v>304</v>
      </c>
      <c r="H400" s="224">
        <v>398.48399999999998</v>
      </c>
      <c r="I400" s="225"/>
      <c r="J400" s="226">
        <f>ROUND(I400*H400,2)</f>
        <v>0</v>
      </c>
      <c r="K400" s="222" t="s">
        <v>283</v>
      </c>
      <c r="L400" s="45"/>
      <c r="M400" s="227" t="s">
        <v>1</v>
      </c>
      <c r="N400" s="228" t="s">
        <v>41</v>
      </c>
      <c r="O400" s="92"/>
      <c r="P400" s="229">
        <f>O400*H400</f>
        <v>0</v>
      </c>
      <c r="Q400" s="229">
        <v>0</v>
      </c>
      <c r="R400" s="229">
        <f>Q400*H400</f>
        <v>0</v>
      </c>
      <c r="S400" s="229">
        <v>0</v>
      </c>
      <c r="T400" s="230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1" t="s">
        <v>178</v>
      </c>
      <c r="AT400" s="231" t="s">
        <v>174</v>
      </c>
      <c r="AU400" s="231" t="s">
        <v>85</v>
      </c>
      <c r="AY400" s="18" t="s">
        <v>173</v>
      </c>
      <c r="BE400" s="232">
        <f>IF(N400="základní",J400,0)</f>
        <v>0</v>
      </c>
      <c r="BF400" s="232">
        <f>IF(N400="snížená",J400,0)</f>
        <v>0</v>
      </c>
      <c r="BG400" s="232">
        <f>IF(N400="zákl. přenesená",J400,0)</f>
        <v>0</v>
      </c>
      <c r="BH400" s="232">
        <f>IF(N400="sníž. přenesená",J400,0)</f>
        <v>0</v>
      </c>
      <c r="BI400" s="232">
        <f>IF(N400="nulová",J400,0)</f>
        <v>0</v>
      </c>
      <c r="BJ400" s="18" t="s">
        <v>83</v>
      </c>
      <c r="BK400" s="232">
        <f>ROUND(I400*H400,2)</f>
        <v>0</v>
      </c>
      <c r="BL400" s="18" t="s">
        <v>178</v>
      </c>
      <c r="BM400" s="231" t="s">
        <v>760</v>
      </c>
    </row>
    <row r="401" s="12" customFormat="1">
      <c r="A401" s="12"/>
      <c r="B401" s="238"/>
      <c r="C401" s="239"/>
      <c r="D401" s="233" t="s">
        <v>182</v>
      </c>
      <c r="E401" s="240" t="s">
        <v>1</v>
      </c>
      <c r="F401" s="241" t="s">
        <v>703</v>
      </c>
      <c r="G401" s="239"/>
      <c r="H401" s="242">
        <v>326.77999999999997</v>
      </c>
      <c r="I401" s="243"/>
      <c r="J401" s="239"/>
      <c r="K401" s="239"/>
      <c r="L401" s="244"/>
      <c r="M401" s="245"/>
      <c r="N401" s="246"/>
      <c r="O401" s="246"/>
      <c r="P401" s="246"/>
      <c r="Q401" s="246"/>
      <c r="R401" s="246"/>
      <c r="S401" s="246"/>
      <c r="T401" s="247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T401" s="248" t="s">
        <v>182</v>
      </c>
      <c r="AU401" s="248" t="s">
        <v>85</v>
      </c>
      <c r="AV401" s="12" t="s">
        <v>85</v>
      </c>
      <c r="AW401" s="12" t="s">
        <v>32</v>
      </c>
      <c r="AX401" s="12" t="s">
        <v>76</v>
      </c>
      <c r="AY401" s="248" t="s">
        <v>173</v>
      </c>
    </row>
    <row r="402" s="12" customFormat="1">
      <c r="A402" s="12"/>
      <c r="B402" s="238"/>
      <c r="C402" s="239"/>
      <c r="D402" s="233" t="s">
        <v>182</v>
      </c>
      <c r="E402" s="240" t="s">
        <v>1</v>
      </c>
      <c r="F402" s="241" t="s">
        <v>704</v>
      </c>
      <c r="G402" s="239"/>
      <c r="H402" s="242">
        <v>96.308000000000007</v>
      </c>
      <c r="I402" s="243"/>
      <c r="J402" s="239"/>
      <c r="K402" s="239"/>
      <c r="L402" s="244"/>
      <c r="M402" s="245"/>
      <c r="N402" s="246"/>
      <c r="O402" s="246"/>
      <c r="P402" s="246"/>
      <c r="Q402" s="246"/>
      <c r="R402" s="246"/>
      <c r="S402" s="246"/>
      <c r="T402" s="247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T402" s="248" t="s">
        <v>182</v>
      </c>
      <c r="AU402" s="248" t="s">
        <v>85</v>
      </c>
      <c r="AV402" s="12" t="s">
        <v>85</v>
      </c>
      <c r="AW402" s="12" t="s">
        <v>32</v>
      </c>
      <c r="AX402" s="12" t="s">
        <v>76</v>
      </c>
      <c r="AY402" s="248" t="s">
        <v>173</v>
      </c>
    </row>
    <row r="403" s="12" customFormat="1">
      <c r="A403" s="12"/>
      <c r="B403" s="238"/>
      <c r="C403" s="239"/>
      <c r="D403" s="233" t="s">
        <v>182</v>
      </c>
      <c r="E403" s="240" t="s">
        <v>1</v>
      </c>
      <c r="F403" s="241" t="s">
        <v>705</v>
      </c>
      <c r="G403" s="239"/>
      <c r="H403" s="242">
        <v>-24.603999999999999</v>
      </c>
      <c r="I403" s="243"/>
      <c r="J403" s="239"/>
      <c r="K403" s="239"/>
      <c r="L403" s="244"/>
      <c r="M403" s="245"/>
      <c r="N403" s="246"/>
      <c r="O403" s="246"/>
      <c r="P403" s="246"/>
      <c r="Q403" s="246"/>
      <c r="R403" s="246"/>
      <c r="S403" s="246"/>
      <c r="T403" s="247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T403" s="248" t="s">
        <v>182</v>
      </c>
      <c r="AU403" s="248" t="s">
        <v>85</v>
      </c>
      <c r="AV403" s="12" t="s">
        <v>85</v>
      </c>
      <c r="AW403" s="12" t="s">
        <v>32</v>
      </c>
      <c r="AX403" s="12" t="s">
        <v>76</v>
      </c>
      <c r="AY403" s="248" t="s">
        <v>173</v>
      </c>
    </row>
    <row r="404" s="13" customFormat="1">
      <c r="A404" s="13"/>
      <c r="B404" s="249"/>
      <c r="C404" s="250"/>
      <c r="D404" s="233" t="s">
        <v>182</v>
      </c>
      <c r="E404" s="251" t="s">
        <v>1</v>
      </c>
      <c r="F404" s="252" t="s">
        <v>184</v>
      </c>
      <c r="G404" s="250"/>
      <c r="H404" s="253">
        <v>398.48399999999998</v>
      </c>
      <c r="I404" s="254"/>
      <c r="J404" s="250"/>
      <c r="K404" s="250"/>
      <c r="L404" s="255"/>
      <c r="M404" s="256"/>
      <c r="N404" s="257"/>
      <c r="O404" s="257"/>
      <c r="P404" s="257"/>
      <c r="Q404" s="257"/>
      <c r="R404" s="257"/>
      <c r="S404" s="257"/>
      <c r="T404" s="25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9" t="s">
        <v>182</v>
      </c>
      <c r="AU404" s="259" t="s">
        <v>85</v>
      </c>
      <c r="AV404" s="13" t="s">
        <v>178</v>
      </c>
      <c r="AW404" s="13" t="s">
        <v>32</v>
      </c>
      <c r="AX404" s="13" t="s">
        <v>83</v>
      </c>
      <c r="AY404" s="259" t="s">
        <v>173</v>
      </c>
    </row>
    <row r="405" s="2" customFormat="1" ht="37.8" customHeight="1">
      <c r="A405" s="39"/>
      <c r="B405" s="40"/>
      <c r="C405" s="220" t="s">
        <v>568</v>
      </c>
      <c r="D405" s="220" t="s">
        <v>174</v>
      </c>
      <c r="E405" s="221" t="s">
        <v>761</v>
      </c>
      <c r="F405" s="222" t="s">
        <v>762</v>
      </c>
      <c r="G405" s="223" t="s">
        <v>304</v>
      </c>
      <c r="H405" s="224">
        <v>150</v>
      </c>
      <c r="I405" s="225"/>
      <c r="J405" s="226">
        <f>ROUND(I405*H405,2)</f>
        <v>0</v>
      </c>
      <c r="K405" s="222" t="s">
        <v>283</v>
      </c>
      <c r="L405" s="45"/>
      <c r="M405" s="227" t="s">
        <v>1</v>
      </c>
      <c r="N405" s="228" t="s">
        <v>41</v>
      </c>
      <c r="O405" s="92"/>
      <c r="P405" s="229">
        <f>O405*H405</f>
        <v>0</v>
      </c>
      <c r="Q405" s="229">
        <v>0</v>
      </c>
      <c r="R405" s="229">
        <f>Q405*H405</f>
        <v>0</v>
      </c>
      <c r="S405" s="229">
        <v>0</v>
      </c>
      <c r="T405" s="230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1" t="s">
        <v>178</v>
      </c>
      <c r="AT405" s="231" t="s">
        <v>174</v>
      </c>
      <c r="AU405" s="231" t="s">
        <v>85</v>
      </c>
      <c r="AY405" s="18" t="s">
        <v>173</v>
      </c>
      <c r="BE405" s="232">
        <f>IF(N405="základní",J405,0)</f>
        <v>0</v>
      </c>
      <c r="BF405" s="232">
        <f>IF(N405="snížená",J405,0)</f>
        <v>0</v>
      </c>
      <c r="BG405" s="232">
        <f>IF(N405="zákl. přenesená",J405,0)</f>
        <v>0</v>
      </c>
      <c r="BH405" s="232">
        <f>IF(N405="sníž. přenesená",J405,0)</f>
        <v>0</v>
      </c>
      <c r="BI405" s="232">
        <f>IF(N405="nulová",J405,0)</f>
        <v>0</v>
      </c>
      <c r="BJ405" s="18" t="s">
        <v>83</v>
      </c>
      <c r="BK405" s="232">
        <f>ROUND(I405*H405,2)</f>
        <v>0</v>
      </c>
      <c r="BL405" s="18" t="s">
        <v>178</v>
      </c>
      <c r="BM405" s="231" t="s">
        <v>763</v>
      </c>
    </row>
    <row r="406" s="2" customFormat="1" ht="16.5" customHeight="1">
      <c r="A406" s="39"/>
      <c r="B406" s="40"/>
      <c r="C406" s="220" t="s">
        <v>764</v>
      </c>
      <c r="D406" s="220" t="s">
        <v>174</v>
      </c>
      <c r="E406" s="221" t="s">
        <v>765</v>
      </c>
      <c r="F406" s="222" t="s">
        <v>766</v>
      </c>
      <c r="G406" s="223" t="s">
        <v>304</v>
      </c>
      <c r="H406" s="224">
        <v>398.48399999999998</v>
      </c>
      <c r="I406" s="225"/>
      <c r="J406" s="226">
        <f>ROUND(I406*H406,2)</f>
        <v>0</v>
      </c>
      <c r="K406" s="222" t="s">
        <v>283</v>
      </c>
      <c r="L406" s="45"/>
      <c r="M406" s="227" t="s">
        <v>1</v>
      </c>
      <c r="N406" s="228" t="s">
        <v>41</v>
      </c>
      <c r="O406" s="92"/>
      <c r="P406" s="229">
        <f>O406*H406</f>
        <v>0</v>
      </c>
      <c r="Q406" s="229">
        <v>0</v>
      </c>
      <c r="R406" s="229">
        <f>Q406*H406</f>
        <v>0</v>
      </c>
      <c r="S406" s="229">
        <v>0</v>
      </c>
      <c r="T406" s="230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1" t="s">
        <v>178</v>
      </c>
      <c r="AT406" s="231" t="s">
        <v>174</v>
      </c>
      <c r="AU406" s="231" t="s">
        <v>85</v>
      </c>
      <c r="AY406" s="18" t="s">
        <v>173</v>
      </c>
      <c r="BE406" s="232">
        <f>IF(N406="základní",J406,0)</f>
        <v>0</v>
      </c>
      <c r="BF406" s="232">
        <f>IF(N406="snížená",J406,0)</f>
        <v>0</v>
      </c>
      <c r="BG406" s="232">
        <f>IF(N406="zákl. přenesená",J406,0)</f>
        <v>0</v>
      </c>
      <c r="BH406" s="232">
        <f>IF(N406="sníž. přenesená",J406,0)</f>
        <v>0</v>
      </c>
      <c r="BI406" s="232">
        <f>IF(N406="nulová",J406,0)</f>
        <v>0</v>
      </c>
      <c r="BJ406" s="18" t="s">
        <v>83</v>
      </c>
      <c r="BK406" s="232">
        <f>ROUND(I406*H406,2)</f>
        <v>0</v>
      </c>
      <c r="BL406" s="18" t="s">
        <v>178</v>
      </c>
      <c r="BM406" s="231" t="s">
        <v>767</v>
      </c>
    </row>
    <row r="407" s="12" customFormat="1">
      <c r="A407" s="12"/>
      <c r="B407" s="238"/>
      <c r="C407" s="239"/>
      <c r="D407" s="233" t="s">
        <v>182</v>
      </c>
      <c r="E407" s="240" t="s">
        <v>1</v>
      </c>
      <c r="F407" s="241" t="s">
        <v>703</v>
      </c>
      <c r="G407" s="239"/>
      <c r="H407" s="242">
        <v>326.77999999999997</v>
      </c>
      <c r="I407" s="243"/>
      <c r="J407" s="239"/>
      <c r="K407" s="239"/>
      <c r="L407" s="244"/>
      <c r="M407" s="245"/>
      <c r="N407" s="246"/>
      <c r="O407" s="246"/>
      <c r="P407" s="246"/>
      <c r="Q407" s="246"/>
      <c r="R407" s="246"/>
      <c r="S407" s="246"/>
      <c r="T407" s="247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T407" s="248" t="s">
        <v>182</v>
      </c>
      <c r="AU407" s="248" t="s">
        <v>85</v>
      </c>
      <c r="AV407" s="12" t="s">
        <v>85</v>
      </c>
      <c r="AW407" s="12" t="s">
        <v>32</v>
      </c>
      <c r="AX407" s="12" t="s">
        <v>76</v>
      </c>
      <c r="AY407" s="248" t="s">
        <v>173</v>
      </c>
    </row>
    <row r="408" s="12" customFormat="1">
      <c r="A408" s="12"/>
      <c r="B408" s="238"/>
      <c r="C408" s="239"/>
      <c r="D408" s="233" t="s">
        <v>182</v>
      </c>
      <c r="E408" s="240" t="s">
        <v>1</v>
      </c>
      <c r="F408" s="241" t="s">
        <v>704</v>
      </c>
      <c r="G408" s="239"/>
      <c r="H408" s="242">
        <v>96.308000000000007</v>
      </c>
      <c r="I408" s="243"/>
      <c r="J408" s="239"/>
      <c r="K408" s="239"/>
      <c r="L408" s="244"/>
      <c r="M408" s="245"/>
      <c r="N408" s="246"/>
      <c r="O408" s="246"/>
      <c r="P408" s="246"/>
      <c r="Q408" s="246"/>
      <c r="R408" s="246"/>
      <c r="S408" s="246"/>
      <c r="T408" s="247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T408" s="248" t="s">
        <v>182</v>
      </c>
      <c r="AU408" s="248" t="s">
        <v>85</v>
      </c>
      <c r="AV408" s="12" t="s">
        <v>85</v>
      </c>
      <c r="AW408" s="12" t="s">
        <v>32</v>
      </c>
      <c r="AX408" s="12" t="s">
        <v>76</v>
      </c>
      <c r="AY408" s="248" t="s">
        <v>173</v>
      </c>
    </row>
    <row r="409" s="12" customFormat="1">
      <c r="A409" s="12"/>
      <c r="B409" s="238"/>
      <c r="C409" s="239"/>
      <c r="D409" s="233" t="s">
        <v>182</v>
      </c>
      <c r="E409" s="240" t="s">
        <v>1</v>
      </c>
      <c r="F409" s="241" t="s">
        <v>705</v>
      </c>
      <c r="G409" s="239"/>
      <c r="H409" s="242">
        <v>-24.603999999999999</v>
      </c>
      <c r="I409" s="243"/>
      <c r="J409" s="239"/>
      <c r="K409" s="239"/>
      <c r="L409" s="244"/>
      <c r="M409" s="245"/>
      <c r="N409" s="246"/>
      <c r="O409" s="246"/>
      <c r="P409" s="246"/>
      <c r="Q409" s="246"/>
      <c r="R409" s="246"/>
      <c r="S409" s="246"/>
      <c r="T409" s="247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T409" s="248" t="s">
        <v>182</v>
      </c>
      <c r="AU409" s="248" t="s">
        <v>85</v>
      </c>
      <c r="AV409" s="12" t="s">
        <v>85</v>
      </c>
      <c r="AW409" s="12" t="s">
        <v>32</v>
      </c>
      <c r="AX409" s="12" t="s">
        <v>76</v>
      </c>
      <c r="AY409" s="248" t="s">
        <v>173</v>
      </c>
    </row>
    <row r="410" s="13" customFormat="1">
      <c r="A410" s="13"/>
      <c r="B410" s="249"/>
      <c r="C410" s="250"/>
      <c r="D410" s="233" t="s">
        <v>182</v>
      </c>
      <c r="E410" s="251" t="s">
        <v>1</v>
      </c>
      <c r="F410" s="252" t="s">
        <v>184</v>
      </c>
      <c r="G410" s="250"/>
      <c r="H410" s="253">
        <v>398.48399999999998</v>
      </c>
      <c r="I410" s="254"/>
      <c r="J410" s="250"/>
      <c r="K410" s="250"/>
      <c r="L410" s="255"/>
      <c r="M410" s="256"/>
      <c r="N410" s="257"/>
      <c r="O410" s="257"/>
      <c r="P410" s="257"/>
      <c r="Q410" s="257"/>
      <c r="R410" s="257"/>
      <c r="S410" s="257"/>
      <c r="T410" s="25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9" t="s">
        <v>182</v>
      </c>
      <c r="AU410" s="259" t="s">
        <v>85</v>
      </c>
      <c r="AV410" s="13" t="s">
        <v>178</v>
      </c>
      <c r="AW410" s="13" t="s">
        <v>32</v>
      </c>
      <c r="AX410" s="13" t="s">
        <v>83</v>
      </c>
      <c r="AY410" s="259" t="s">
        <v>173</v>
      </c>
    </row>
    <row r="411" s="2" customFormat="1" ht="33" customHeight="1">
      <c r="A411" s="39"/>
      <c r="B411" s="40"/>
      <c r="C411" s="220" t="s">
        <v>571</v>
      </c>
      <c r="D411" s="220" t="s">
        <v>174</v>
      </c>
      <c r="E411" s="221" t="s">
        <v>768</v>
      </c>
      <c r="F411" s="222" t="s">
        <v>769</v>
      </c>
      <c r="G411" s="223" t="s">
        <v>314</v>
      </c>
      <c r="H411" s="224">
        <v>7.2199999999999998</v>
      </c>
      <c r="I411" s="225"/>
      <c r="J411" s="226">
        <f>ROUND(I411*H411,2)</f>
        <v>0</v>
      </c>
      <c r="K411" s="222" t="s">
        <v>283</v>
      </c>
      <c r="L411" s="45"/>
      <c r="M411" s="227" t="s">
        <v>1</v>
      </c>
      <c r="N411" s="228" t="s">
        <v>41</v>
      </c>
      <c r="O411" s="92"/>
      <c r="P411" s="229">
        <f>O411*H411</f>
        <v>0</v>
      </c>
      <c r="Q411" s="229">
        <v>0</v>
      </c>
      <c r="R411" s="229">
        <f>Q411*H411</f>
        <v>0</v>
      </c>
      <c r="S411" s="229">
        <v>0</v>
      </c>
      <c r="T411" s="230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1" t="s">
        <v>178</v>
      </c>
      <c r="AT411" s="231" t="s">
        <v>174</v>
      </c>
      <c r="AU411" s="231" t="s">
        <v>85</v>
      </c>
      <c r="AY411" s="18" t="s">
        <v>173</v>
      </c>
      <c r="BE411" s="232">
        <f>IF(N411="základní",J411,0)</f>
        <v>0</v>
      </c>
      <c r="BF411" s="232">
        <f>IF(N411="snížená",J411,0)</f>
        <v>0</v>
      </c>
      <c r="BG411" s="232">
        <f>IF(N411="zákl. přenesená",J411,0)</f>
        <v>0</v>
      </c>
      <c r="BH411" s="232">
        <f>IF(N411="sníž. přenesená",J411,0)</f>
        <v>0</v>
      </c>
      <c r="BI411" s="232">
        <f>IF(N411="nulová",J411,0)</f>
        <v>0</v>
      </c>
      <c r="BJ411" s="18" t="s">
        <v>83</v>
      </c>
      <c r="BK411" s="232">
        <f>ROUND(I411*H411,2)</f>
        <v>0</v>
      </c>
      <c r="BL411" s="18" t="s">
        <v>178</v>
      </c>
      <c r="BM411" s="231" t="s">
        <v>770</v>
      </c>
    </row>
    <row r="412" s="12" customFormat="1">
      <c r="A412" s="12"/>
      <c r="B412" s="238"/>
      <c r="C412" s="239"/>
      <c r="D412" s="233" t="s">
        <v>182</v>
      </c>
      <c r="E412" s="240" t="s">
        <v>1</v>
      </c>
      <c r="F412" s="241" t="s">
        <v>771</v>
      </c>
      <c r="G412" s="239"/>
      <c r="H412" s="242">
        <v>7.2199999999999998</v>
      </c>
      <c r="I412" s="243"/>
      <c r="J412" s="239"/>
      <c r="K412" s="239"/>
      <c r="L412" s="244"/>
      <c r="M412" s="245"/>
      <c r="N412" s="246"/>
      <c r="O412" s="246"/>
      <c r="P412" s="246"/>
      <c r="Q412" s="246"/>
      <c r="R412" s="246"/>
      <c r="S412" s="246"/>
      <c r="T412" s="247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T412" s="248" t="s">
        <v>182</v>
      </c>
      <c r="AU412" s="248" t="s">
        <v>85</v>
      </c>
      <c r="AV412" s="12" t="s">
        <v>85</v>
      </c>
      <c r="AW412" s="12" t="s">
        <v>32</v>
      </c>
      <c r="AX412" s="12" t="s">
        <v>76</v>
      </c>
      <c r="AY412" s="248" t="s">
        <v>173</v>
      </c>
    </row>
    <row r="413" s="13" customFormat="1">
      <c r="A413" s="13"/>
      <c r="B413" s="249"/>
      <c r="C413" s="250"/>
      <c r="D413" s="233" t="s">
        <v>182</v>
      </c>
      <c r="E413" s="251" t="s">
        <v>1</v>
      </c>
      <c r="F413" s="252" t="s">
        <v>184</v>
      </c>
      <c r="G413" s="250"/>
      <c r="H413" s="253">
        <v>7.2199999999999998</v>
      </c>
      <c r="I413" s="254"/>
      <c r="J413" s="250"/>
      <c r="K413" s="250"/>
      <c r="L413" s="255"/>
      <c r="M413" s="256"/>
      <c r="N413" s="257"/>
      <c r="O413" s="257"/>
      <c r="P413" s="257"/>
      <c r="Q413" s="257"/>
      <c r="R413" s="257"/>
      <c r="S413" s="257"/>
      <c r="T413" s="25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9" t="s">
        <v>182</v>
      </c>
      <c r="AU413" s="259" t="s">
        <v>85</v>
      </c>
      <c r="AV413" s="13" t="s">
        <v>178</v>
      </c>
      <c r="AW413" s="13" t="s">
        <v>32</v>
      </c>
      <c r="AX413" s="13" t="s">
        <v>83</v>
      </c>
      <c r="AY413" s="259" t="s">
        <v>173</v>
      </c>
    </row>
    <row r="414" s="2" customFormat="1" ht="33" customHeight="1">
      <c r="A414" s="39"/>
      <c r="B414" s="40"/>
      <c r="C414" s="220" t="s">
        <v>772</v>
      </c>
      <c r="D414" s="220" t="s">
        <v>174</v>
      </c>
      <c r="E414" s="221" t="s">
        <v>773</v>
      </c>
      <c r="F414" s="222" t="s">
        <v>774</v>
      </c>
      <c r="G414" s="223" t="s">
        <v>304</v>
      </c>
      <c r="H414" s="224">
        <v>12.087</v>
      </c>
      <c r="I414" s="225"/>
      <c r="J414" s="226">
        <f>ROUND(I414*H414,2)</f>
        <v>0</v>
      </c>
      <c r="K414" s="222" t="s">
        <v>283</v>
      </c>
      <c r="L414" s="45"/>
      <c r="M414" s="227" t="s">
        <v>1</v>
      </c>
      <c r="N414" s="228" t="s">
        <v>41</v>
      </c>
      <c r="O414" s="92"/>
      <c r="P414" s="229">
        <f>O414*H414</f>
        <v>0</v>
      </c>
      <c r="Q414" s="229">
        <v>0</v>
      </c>
      <c r="R414" s="229">
        <f>Q414*H414</f>
        <v>0</v>
      </c>
      <c r="S414" s="229">
        <v>0</v>
      </c>
      <c r="T414" s="230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1" t="s">
        <v>178</v>
      </c>
      <c r="AT414" s="231" t="s">
        <v>174</v>
      </c>
      <c r="AU414" s="231" t="s">
        <v>85</v>
      </c>
      <c r="AY414" s="18" t="s">
        <v>173</v>
      </c>
      <c r="BE414" s="232">
        <f>IF(N414="základní",J414,0)</f>
        <v>0</v>
      </c>
      <c r="BF414" s="232">
        <f>IF(N414="snížená",J414,0)</f>
        <v>0</v>
      </c>
      <c r="BG414" s="232">
        <f>IF(N414="zákl. přenesená",J414,0)</f>
        <v>0</v>
      </c>
      <c r="BH414" s="232">
        <f>IF(N414="sníž. přenesená",J414,0)</f>
        <v>0</v>
      </c>
      <c r="BI414" s="232">
        <f>IF(N414="nulová",J414,0)</f>
        <v>0</v>
      </c>
      <c r="BJ414" s="18" t="s">
        <v>83</v>
      </c>
      <c r="BK414" s="232">
        <f>ROUND(I414*H414,2)</f>
        <v>0</v>
      </c>
      <c r="BL414" s="18" t="s">
        <v>178</v>
      </c>
      <c r="BM414" s="231" t="s">
        <v>775</v>
      </c>
    </row>
    <row r="415" s="12" customFormat="1">
      <c r="A415" s="12"/>
      <c r="B415" s="238"/>
      <c r="C415" s="239"/>
      <c r="D415" s="233" t="s">
        <v>182</v>
      </c>
      <c r="E415" s="240" t="s">
        <v>1</v>
      </c>
      <c r="F415" s="241" t="s">
        <v>776</v>
      </c>
      <c r="G415" s="239"/>
      <c r="H415" s="242">
        <v>12.087</v>
      </c>
      <c r="I415" s="243"/>
      <c r="J415" s="239"/>
      <c r="K415" s="239"/>
      <c r="L415" s="244"/>
      <c r="M415" s="245"/>
      <c r="N415" s="246"/>
      <c r="O415" s="246"/>
      <c r="P415" s="246"/>
      <c r="Q415" s="246"/>
      <c r="R415" s="246"/>
      <c r="S415" s="246"/>
      <c r="T415" s="247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T415" s="248" t="s">
        <v>182</v>
      </c>
      <c r="AU415" s="248" t="s">
        <v>85</v>
      </c>
      <c r="AV415" s="12" t="s">
        <v>85</v>
      </c>
      <c r="AW415" s="12" t="s">
        <v>32</v>
      </c>
      <c r="AX415" s="12" t="s">
        <v>76</v>
      </c>
      <c r="AY415" s="248" t="s">
        <v>173</v>
      </c>
    </row>
    <row r="416" s="13" customFormat="1">
      <c r="A416" s="13"/>
      <c r="B416" s="249"/>
      <c r="C416" s="250"/>
      <c r="D416" s="233" t="s">
        <v>182</v>
      </c>
      <c r="E416" s="251" t="s">
        <v>1</v>
      </c>
      <c r="F416" s="252" t="s">
        <v>184</v>
      </c>
      <c r="G416" s="250"/>
      <c r="H416" s="253">
        <v>12.087</v>
      </c>
      <c r="I416" s="254"/>
      <c r="J416" s="250"/>
      <c r="K416" s="250"/>
      <c r="L416" s="255"/>
      <c r="M416" s="256"/>
      <c r="N416" s="257"/>
      <c r="O416" s="257"/>
      <c r="P416" s="257"/>
      <c r="Q416" s="257"/>
      <c r="R416" s="257"/>
      <c r="S416" s="257"/>
      <c r="T416" s="25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9" t="s">
        <v>182</v>
      </c>
      <c r="AU416" s="259" t="s">
        <v>85</v>
      </c>
      <c r="AV416" s="13" t="s">
        <v>178</v>
      </c>
      <c r="AW416" s="13" t="s">
        <v>32</v>
      </c>
      <c r="AX416" s="13" t="s">
        <v>83</v>
      </c>
      <c r="AY416" s="259" t="s">
        <v>173</v>
      </c>
    </row>
    <row r="417" s="2" customFormat="1" ht="37.8" customHeight="1">
      <c r="A417" s="39"/>
      <c r="B417" s="40"/>
      <c r="C417" s="220" t="s">
        <v>575</v>
      </c>
      <c r="D417" s="220" t="s">
        <v>174</v>
      </c>
      <c r="E417" s="221" t="s">
        <v>777</v>
      </c>
      <c r="F417" s="222" t="s">
        <v>778</v>
      </c>
      <c r="G417" s="223" t="s">
        <v>470</v>
      </c>
      <c r="H417" s="224">
        <v>20</v>
      </c>
      <c r="I417" s="225"/>
      <c r="J417" s="226">
        <f>ROUND(I417*H417,2)</f>
        <v>0</v>
      </c>
      <c r="K417" s="222" t="s">
        <v>283</v>
      </c>
      <c r="L417" s="45"/>
      <c r="M417" s="227" t="s">
        <v>1</v>
      </c>
      <c r="N417" s="228" t="s">
        <v>41</v>
      </c>
      <c r="O417" s="92"/>
      <c r="P417" s="229">
        <f>O417*H417</f>
        <v>0</v>
      </c>
      <c r="Q417" s="229">
        <v>0</v>
      </c>
      <c r="R417" s="229">
        <f>Q417*H417</f>
        <v>0</v>
      </c>
      <c r="S417" s="229">
        <v>0</v>
      </c>
      <c r="T417" s="230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1" t="s">
        <v>178</v>
      </c>
      <c r="AT417" s="231" t="s">
        <v>174</v>
      </c>
      <c r="AU417" s="231" t="s">
        <v>85</v>
      </c>
      <c r="AY417" s="18" t="s">
        <v>173</v>
      </c>
      <c r="BE417" s="232">
        <f>IF(N417="základní",J417,0)</f>
        <v>0</v>
      </c>
      <c r="BF417" s="232">
        <f>IF(N417="snížená",J417,0)</f>
        <v>0</v>
      </c>
      <c r="BG417" s="232">
        <f>IF(N417="zákl. přenesená",J417,0)</f>
        <v>0</v>
      </c>
      <c r="BH417" s="232">
        <f>IF(N417="sníž. přenesená",J417,0)</f>
        <v>0</v>
      </c>
      <c r="BI417" s="232">
        <f>IF(N417="nulová",J417,0)</f>
        <v>0</v>
      </c>
      <c r="BJ417" s="18" t="s">
        <v>83</v>
      </c>
      <c r="BK417" s="232">
        <f>ROUND(I417*H417,2)</f>
        <v>0</v>
      </c>
      <c r="BL417" s="18" t="s">
        <v>178</v>
      </c>
      <c r="BM417" s="231" t="s">
        <v>779</v>
      </c>
    </row>
    <row r="418" s="12" customFormat="1">
      <c r="A418" s="12"/>
      <c r="B418" s="238"/>
      <c r="C418" s="239"/>
      <c r="D418" s="233" t="s">
        <v>182</v>
      </c>
      <c r="E418" s="240" t="s">
        <v>1</v>
      </c>
      <c r="F418" s="241" t="s">
        <v>780</v>
      </c>
      <c r="G418" s="239"/>
      <c r="H418" s="242">
        <v>20</v>
      </c>
      <c r="I418" s="243"/>
      <c r="J418" s="239"/>
      <c r="K418" s="239"/>
      <c r="L418" s="244"/>
      <c r="M418" s="245"/>
      <c r="N418" s="246"/>
      <c r="O418" s="246"/>
      <c r="P418" s="246"/>
      <c r="Q418" s="246"/>
      <c r="R418" s="246"/>
      <c r="S418" s="246"/>
      <c r="T418" s="247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T418" s="248" t="s">
        <v>182</v>
      </c>
      <c r="AU418" s="248" t="s">
        <v>85</v>
      </c>
      <c r="AV418" s="12" t="s">
        <v>85</v>
      </c>
      <c r="AW418" s="12" t="s">
        <v>32</v>
      </c>
      <c r="AX418" s="12" t="s">
        <v>76</v>
      </c>
      <c r="AY418" s="248" t="s">
        <v>173</v>
      </c>
    </row>
    <row r="419" s="13" customFormat="1">
      <c r="A419" s="13"/>
      <c r="B419" s="249"/>
      <c r="C419" s="250"/>
      <c r="D419" s="233" t="s">
        <v>182</v>
      </c>
      <c r="E419" s="251" t="s">
        <v>1</v>
      </c>
      <c r="F419" s="252" t="s">
        <v>184</v>
      </c>
      <c r="G419" s="250"/>
      <c r="H419" s="253">
        <v>20</v>
      </c>
      <c r="I419" s="254"/>
      <c r="J419" s="250"/>
      <c r="K419" s="250"/>
      <c r="L419" s="255"/>
      <c r="M419" s="256"/>
      <c r="N419" s="257"/>
      <c r="O419" s="257"/>
      <c r="P419" s="257"/>
      <c r="Q419" s="257"/>
      <c r="R419" s="257"/>
      <c r="S419" s="257"/>
      <c r="T419" s="25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9" t="s">
        <v>182</v>
      </c>
      <c r="AU419" s="259" t="s">
        <v>85</v>
      </c>
      <c r="AV419" s="13" t="s">
        <v>178</v>
      </c>
      <c r="AW419" s="13" t="s">
        <v>32</v>
      </c>
      <c r="AX419" s="13" t="s">
        <v>83</v>
      </c>
      <c r="AY419" s="259" t="s">
        <v>173</v>
      </c>
    </row>
    <row r="420" s="2" customFormat="1" ht="24.15" customHeight="1">
      <c r="A420" s="39"/>
      <c r="B420" s="40"/>
      <c r="C420" s="275" t="s">
        <v>781</v>
      </c>
      <c r="D420" s="275" t="s">
        <v>335</v>
      </c>
      <c r="E420" s="276" t="s">
        <v>782</v>
      </c>
      <c r="F420" s="277" t="s">
        <v>783</v>
      </c>
      <c r="G420" s="278" t="s">
        <v>470</v>
      </c>
      <c r="H420" s="279">
        <v>11</v>
      </c>
      <c r="I420" s="280"/>
      <c r="J420" s="281">
        <f>ROUND(I420*H420,2)</f>
        <v>0</v>
      </c>
      <c r="K420" s="277" t="s">
        <v>283</v>
      </c>
      <c r="L420" s="282"/>
      <c r="M420" s="283" t="s">
        <v>1</v>
      </c>
      <c r="N420" s="284" t="s">
        <v>41</v>
      </c>
      <c r="O420" s="92"/>
      <c r="P420" s="229">
        <f>O420*H420</f>
        <v>0</v>
      </c>
      <c r="Q420" s="229">
        <v>0</v>
      </c>
      <c r="R420" s="229">
        <f>Q420*H420</f>
        <v>0</v>
      </c>
      <c r="S420" s="229">
        <v>0</v>
      </c>
      <c r="T420" s="230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1" t="s">
        <v>213</v>
      </c>
      <c r="AT420" s="231" t="s">
        <v>335</v>
      </c>
      <c r="AU420" s="231" t="s">
        <v>85</v>
      </c>
      <c r="AY420" s="18" t="s">
        <v>173</v>
      </c>
      <c r="BE420" s="232">
        <f>IF(N420="základní",J420,0)</f>
        <v>0</v>
      </c>
      <c r="BF420" s="232">
        <f>IF(N420="snížená",J420,0)</f>
        <v>0</v>
      </c>
      <c r="BG420" s="232">
        <f>IF(N420="zákl. přenesená",J420,0)</f>
        <v>0</v>
      </c>
      <c r="BH420" s="232">
        <f>IF(N420="sníž. přenesená",J420,0)</f>
        <v>0</v>
      </c>
      <c r="BI420" s="232">
        <f>IF(N420="nulová",J420,0)</f>
        <v>0</v>
      </c>
      <c r="BJ420" s="18" t="s">
        <v>83</v>
      </c>
      <c r="BK420" s="232">
        <f>ROUND(I420*H420,2)</f>
        <v>0</v>
      </c>
      <c r="BL420" s="18" t="s">
        <v>178</v>
      </c>
      <c r="BM420" s="231" t="s">
        <v>784</v>
      </c>
    </row>
    <row r="421" s="2" customFormat="1" ht="24.15" customHeight="1">
      <c r="A421" s="39"/>
      <c r="B421" s="40"/>
      <c r="C421" s="275" t="s">
        <v>581</v>
      </c>
      <c r="D421" s="275" t="s">
        <v>335</v>
      </c>
      <c r="E421" s="276" t="s">
        <v>785</v>
      </c>
      <c r="F421" s="277" t="s">
        <v>786</v>
      </c>
      <c r="G421" s="278" t="s">
        <v>470</v>
      </c>
      <c r="H421" s="279">
        <v>1</v>
      </c>
      <c r="I421" s="280"/>
      <c r="J421" s="281">
        <f>ROUND(I421*H421,2)</f>
        <v>0</v>
      </c>
      <c r="K421" s="277" t="s">
        <v>283</v>
      </c>
      <c r="L421" s="282"/>
      <c r="M421" s="283" t="s">
        <v>1</v>
      </c>
      <c r="N421" s="284" t="s">
        <v>41</v>
      </c>
      <c r="O421" s="92"/>
      <c r="P421" s="229">
        <f>O421*H421</f>
        <v>0</v>
      </c>
      <c r="Q421" s="229">
        <v>0</v>
      </c>
      <c r="R421" s="229">
        <f>Q421*H421</f>
        <v>0</v>
      </c>
      <c r="S421" s="229">
        <v>0</v>
      </c>
      <c r="T421" s="230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1" t="s">
        <v>213</v>
      </c>
      <c r="AT421" s="231" t="s">
        <v>335</v>
      </c>
      <c r="AU421" s="231" t="s">
        <v>85</v>
      </c>
      <c r="AY421" s="18" t="s">
        <v>173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18" t="s">
        <v>83</v>
      </c>
      <c r="BK421" s="232">
        <f>ROUND(I421*H421,2)</f>
        <v>0</v>
      </c>
      <c r="BL421" s="18" t="s">
        <v>178</v>
      </c>
      <c r="BM421" s="231" t="s">
        <v>787</v>
      </c>
    </row>
    <row r="422" s="2" customFormat="1" ht="24.15" customHeight="1">
      <c r="A422" s="39"/>
      <c r="B422" s="40"/>
      <c r="C422" s="275" t="s">
        <v>788</v>
      </c>
      <c r="D422" s="275" t="s">
        <v>335</v>
      </c>
      <c r="E422" s="276" t="s">
        <v>789</v>
      </c>
      <c r="F422" s="277" t="s">
        <v>790</v>
      </c>
      <c r="G422" s="278" t="s">
        <v>470</v>
      </c>
      <c r="H422" s="279">
        <v>4</v>
      </c>
      <c r="I422" s="280"/>
      <c r="J422" s="281">
        <f>ROUND(I422*H422,2)</f>
        <v>0</v>
      </c>
      <c r="K422" s="277" t="s">
        <v>283</v>
      </c>
      <c r="L422" s="282"/>
      <c r="M422" s="283" t="s">
        <v>1</v>
      </c>
      <c r="N422" s="284" t="s">
        <v>41</v>
      </c>
      <c r="O422" s="92"/>
      <c r="P422" s="229">
        <f>O422*H422</f>
        <v>0</v>
      </c>
      <c r="Q422" s="229">
        <v>0</v>
      </c>
      <c r="R422" s="229">
        <f>Q422*H422</f>
        <v>0</v>
      </c>
      <c r="S422" s="229">
        <v>0</v>
      </c>
      <c r="T422" s="230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1" t="s">
        <v>213</v>
      </c>
      <c r="AT422" s="231" t="s">
        <v>335</v>
      </c>
      <c r="AU422" s="231" t="s">
        <v>85</v>
      </c>
      <c r="AY422" s="18" t="s">
        <v>173</v>
      </c>
      <c r="BE422" s="232">
        <f>IF(N422="základní",J422,0)</f>
        <v>0</v>
      </c>
      <c r="BF422" s="232">
        <f>IF(N422="snížená",J422,0)</f>
        <v>0</v>
      </c>
      <c r="BG422" s="232">
        <f>IF(N422="zákl. přenesená",J422,0)</f>
        <v>0</v>
      </c>
      <c r="BH422" s="232">
        <f>IF(N422="sníž. přenesená",J422,0)</f>
        <v>0</v>
      </c>
      <c r="BI422" s="232">
        <f>IF(N422="nulová",J422,0)</f>
        <v>0</v>
      </c>
      <c r="BJ422" s="18" t="s">
        <v>83</v>
      </c>
      <c r="BK422" s="232">
        <f>ROUND(I422*H422,2)</f>
        <v>0</v>
      </c>
      <c r="BL422" s="18" t="s">
        <v>178</v>
      </c>
      <c r="BM422" s="231" t="s">
        <v>791</v>
      </c>
    </row>
    <row r="423" s="2" customFormat="1" ht="24.15" customHeight="1">
      <c r="A423" s="39"/>
      <c r="B423" s="40"/>
      <c r="C423" s="275" t="s">
        <v>589</v>
      </c>
      <c r="D423" s="275" t="s">
        <v>335</v>
      </c>
      <c r="E423" s="276" t="s">
        <v>792</v>
      </c>
      <c r="F423" s="277" t="s">
        <v>793</v>
      </c>
      <c r="G423" s="278" t="s">
        <v>470</v>
      </c>
      <c r="H423" s="279">
        <v>3</v>
      </c>
      <c r="I423" s="280"/>
      <c r="J423" s="281">
        <f>ROUND(I423*H423,2)</f>
        <v>0</v>
      </c>
      <c r="K423" s="277" t="s">
        <v>283</v>
      </c>
      <c r="L423" s="282"/>
      <c r="M423" s="283" t="s">
        <v>1</v>
      </c>
      <c r="N423" s="284" t="s">
        <v>41</v>
      </c>
      <c r="O423" s="92"/>
      <c r="P423" s="229">
        <f>O423*H423</f>
        <v>0</v>
      </c>
      <c r="Q423" s="229">
        <v>0</v>
      </c>
      <c r="R423" s="229">
        <f>Q423*H423</f>
        <v>0</v>
      </c>
      <c r="S423" s="229">
        <v>0</v>
      </c>
      <c r="T423" s="230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1" t="s">
        <v>213</v>
      </c>
      <c r="AT423" s="231" t="s">
        <v>335</v>
      </c>
      <c r="AU423" s="231" t="s">
        <v>85</v>
      </c>
      <c r="AY423" s="18" t="s">
        <v>173</v>
      </c>
      <c r="BE423" s="232">
        <f>IF(N423="základní",J423,0)</f>
        <v>0</v>
      </c>
      <c r="BF423" s="232">
        <f>IF(N423="snížená",J423,0)</f>
        <v>0</v>
      </c>
      <c r="BG423" s="232">
        <f>IF(N423="zákl. přenesená",J423,0)</f>
        <v>0</v>
      </c>
      <c r="BH423" s="232">
        <f>IF(N423="sníž. přenesená",J423,0)</f>
        <v>0</v>
      </c>
      <c r="BI423" s="232">
        <f>IF(N423="nulová",J423,0)</f>
        <v>0</v>
      </c>
      <c r="BJ423" s="18" t="s">
        <v>83</v>
      </c>
      <c r="BK423" s="232">
        <f>ROUND(I423*H423,2)</f>
        <v>0</v>
      </c>
      <c r="BL423" s="18" t="s">
        <v>178</v>
      </c>
      <c r="BM423" s="231" t="s">
        <v>794</v>
      </c>
    </row>
    <row r="424" s="2" customFormat="1" ht="24.15" customHeight="1">
      <c r="A424" s="39"/>
      <c r="B424" s="40"/>
      <c r="C424" s="275" t="s">
        <v>795</v>
      </c>
      <c r="D424" s="275" t="s">
        <v>335</v>
      </c>
      <c r="E424" s="276" t="s">
        <v>796</v>
      </c>
      <c r="F424" s="277" t="s">
        <v>797</v>
      </c>
      <c r="G424" s="278" t="s">
        <v>470</v>
      </c>
      <c r="H424" s="279">
        <v>1</v>
      </c>
      <c r="I424" s="280"/>
      <c r="J424" s="281">
        <f>ROUND(I424*H424,2)</f>
        <v>0</v>
      </c>
      <c r="K424" s="277" t="s">
        <v>283</v>
      </c>
      <c r="L424" s="282"/>
      <c r="M424" s="283" t="s">
        <v>1</v>
      </c>
      <c r="N424" s="284" t="s">
        <v>41</v>
      </c>
      <c r="O424" s="92"/>
      <c r="P424" s="229">
        <f>O424*H424</f>
        <v>0</v>
      </c>
      <c r="Q424" s="229">
        <v>0</v>
      </c>
      <c r="R424" s="229">
        <f>Q424*H424</f>
        <v>0</v>
      </c>
      <c r="S424" s="229">
        <v>0</v>
      </c>
      <c r="T424" s="230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1" t="s">
        <v>213</v>
      </c>
      <c r="AT424" s="231" t="s">
        <v>335</v>
      </c>
      <c r="AU424" s="231" t="s">
        <v>85</v>
      </c>
      <c r="AY424" s="18" t="s">
        <v>173</v>
      </c>
      <c r="BE424" s="232">
        <f>IF(N424="základní",J424,0)</f>
        <v>0</v>
      </c>
      <c r="BF424" s="232">
        <f>IF(N424="snížená",J424,0)</f>
        <v>0</v>
      </c>
      <c r="BG424" s="232">
        <f>IF(N424="zákl. přenesená",J424,0)</f>
        <v>0</v>
      </c>
      <c r="BH424" s="232">
        <f>IF(N424="sníž. přenesená",J424,0)</f>
        <v>0</v>
      </c>
      <c r="BI424" s="232">
        <f>IF(N424="nulová",J424,0)</f>
        <v>0</v>
      </c>
      <c r="BJ424" s="18" t="s">
        <v>83</v>
      </c>
      <c r="BK424" s="232">
        <f>ROUND(I424*H424,2)</f>
        <v>0</v>
      </c>
      <c r="BL424" s="18" t="s">
        <v>178</v>
      </c>
      <c r="BM424" s="231" t="s">
        <v>798</v>
      </c>
    </row>
    <row r="425" s="2" customFormat="1" ht="37.8" customHeight="1">
      <c r="A425" s="39"/>
      <c r="B425" s="40"/>
      <c r="C425" s="220" t="s">
        <v>592</v>
      </c>
      <c r="D425" s="220" t="s">
        <v>174</v>
      </c>
      <c r="E425" s="221" t="s">
        <v>799</v>
      </c>
      <c r="F425" s="222" t="s">
        <v>800</v>
      </c>
      <c r="G425" s="223" t="s">
        <v>470</v>
      </c>
      <c r="H425" s="224">
        <v>1</v>
      </c>
      <c r="I425" s="225"/>
      <c r="J425" s="226">
        <f>ROUND(I425*H425,2)</f>
        <v>0</v>
      </c>
      <c r="K425" s="222" t="s">
        <v>283</v>
      </c>
      <c r="L425" s="45"/>
      <c r="M425" s="227" t="s">
        <v>1</v>
      </c>
      <c r="N425" s="228" t="s">
        <v>41</v>
      </c>
      <c r="O425" s="92"/>
      <c r="P425" s="229">
        <f>O425*H425</f>
        <v>0</v>
      </c>
      <c r="Q425" s="229">
        <v>0</v>
      </c>
      <c r="R425" s="229">
        <f>Q425*H425</f>
        <v>0</v>
      </c>
      <c r="S425" s="229">
        <v>0</v>
      </c>
      <c r="T425" s="230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1" t="s">
        <v>178</v>
      </c>
      <c r="AT425" s="231" t="s">
        <v>174</v>
      </c>
      <c r="AU425" s="231" t="s">
        <v>85</v>
      </c>
      <c r="AY425" s="18" t="s">
        <v>173</v>
      </c>
      <c r="BE425" s="232">
        <f>IF(N425="základní",J425,0)</f>
        <v>0</v>
      </c>
      <c r="BF425" s="232">
        <f>IF(N425="snížená",J425,0)</f>
        <v>0</v>
      </c>
      <c r="BG425" s="232">
        <f>IF(N425="zákl. přenesená",J425,0)</f>
        <v>0</v>
      </c>
      <c r="BH425" s="232">
        <f>IF(N425="sníž. přenesená",J425,0)</f>
        <v>0</v>
      </c>
      <c r="BI425" s="232">
        <f>IF(N425="nulová",J425,0)</f>
        <v>0</v>
      </c>
      <c r="BJ425" s="18" t="s">
        <v>83</v>
      </c>
      <c r="BK425" s="232">
        <f>ROUND(I425*H425,2)</f>
        <v>0</v>
      </c>
      <c r="BL425" s="18" t="s">
        <v>178</v>
      </c>
      <c r="BM425" s="231" t="s">
        <v>801</v>
      </c>
    </row>
    <row r="426" s="2" customFormat="1" ht="24.15" customHeight="1">
      <c r="A426" s="39"/>
      <c r="B426" s="40"/>
      <c r="C426" s="275" t="s">
        <v>802</v>
      </c>
      <c r="D426" s="275" t="s">
        <v>335</v>
      </c>
      <c r="E426" s="276" t="s">
        <v>803</v>
      </c>
      <c r="F426" s="277" t="s">
        <v>804</v>
      </c>
      <c r="G426" s="278" t="s">
        <v>470</v>
      </c>
      <c r="H426" s="279">
        <v>1</v>
      </c>
      <c r="I426" s="280"/>
      <c r="J426" s="281">
        <f>ROUND(I426*H426,2)</f>
        <v>0</v>
      </c>
      <c r="K426" s="277" t="s">
        <v>283</v>
      </c>
      <c r="L426" s="282"/>
      <c r="M426" s="283" t="s">
        <v>1</v>
      </c>
      <c r="N426" s="284" t="s">
        <v>41</v>
      </c>
      <c r="O426" s="92"/>
      <c r="P426" s="229">
        <f>O426*H426</f>
        <v>0</v>
      </c>
      <c r="Q426" s="229">
        <v>0</v>
      </c>
      <c r="R426" s="229">
        <f>Q426*H426</f>
        <v>0</v>
      </c>
      <c r="S426" s="229">
        <v>0</v>
      </c>
      <c r="T426" s="230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1" t="s">
        <v>213</v>
      </c>
      <c r="AT426" s="231" t="s">
        <v>335</v>
      </c>
      <c r="AU426" s="231" t="s">
        <v>85</v>
      </c>
      <c r="AY426" s="18" t="s">
        <v>173</v>
      </c>
      <c r="BE426" s="232">
        <f>IF(N426="základní",J426,0)</f>
        <v>0</v>
      </c>
      <c r="BF426" s="232">
        <f>IF(N426="snížená",J426,0)</f>
        <v>0</v>
      </c>
      <c r="BG426" s="232">
        <f>IF(N426="zákl. přenesená",J426,0)</f>
        <v>0</v>
      </c>
      <c r="BH426" s="232">
        <f>IF(N426="sníž. přenesená",J426,0)</f>
        <v>0</v>
      </c>
      <c r="BI426" s="232">
        <f>IF(N426="nulová",J426,0)</f>
        <v>0</v>
      </c>
      <c r="BJ426" s="18" t="s">
        <v>83</v>
      </c>
      <c r="BK426" s="232">
        <f>ROUND(I426*H426,2)</f>
        <v>0</v>
      </c>
      <c r="BL426" s="18" t="s">
        <v>178</v>
      </c>
      <c r="BM426" s="231" t="s">
        <v>805</v>
      </c>
    </row>
    <row r="427" s="11" customFormat="1" ht="22.8" customHeight="1">
      <c r="A427" s="11"/>
      <c r="B427" s="206"/>
      <c r="C427" s="207"/>
      <c r="D427" s="208" t="s">
        <v>75</v>
      </c>
      <c r="E427" s="273" t="s">
        <v>218</v>
      </c>
      <c r="F427" s="273" t="s">
        <v>350</v>
      </c>
      <c r="G427" s="207"/>
      <c r="H427" s="207"/>
      <c r="I427" s="210"/>
      <c r="J427" s="274">
        <f>BK427</f>
        <v>0</v>
      </c>
      <c r="K427" s="207"/>
      <c r="L427" s="212"/>
      <c r="M427" s="213"/>
      <c r="N427" s="214"/>
      <c r="O427" s="214"/>
      <c r="P427" s="215">
        <f>SUM(P428:P524)</f>
        <v>0</v>
      </c>
      <c r="Q427" s="214"/>
      <c r="R427" s="215">
        <f>SUM(R428:R524)</f>
        <v>0</v>
      </c>
      <c r="S427" s="214"/>
      <c r="T427" s="216">
        <f>SUM(T428:T524)</f>
        <v>0</v>
      </c>
      <c r="U427" s="11"/>
      <c r="V427" s="11"/>
      <c r="W427" s="11"/>
      <c r="X427" s="11"/>
      <c r="Y427" s="11"/>
      <c r="Z427" s="11"/>
      <c r="AA427" s="11"/>
      <c r="AB427" s="11"/>
      <c r="AC427" s="11"/>
      <c r="AD427" s="11"/>
      <c r="AE427" s="11"/>
      <c r="AR427" s="217" t="s">
        <v>83</v>
      </c>
      <c r="AT427" s="218" t="s">
        <v>75</v>
      </c>
      <c r="AU427" s="218" t="s">
        <v>83</v>
      </c>
      <c r="AY427" s="217" t="s">
        <v>173</v>
      </c>
      <c r="BK427" s="219">
        <f>SUM(BK428:BK524)</f>
        <v>0</v>
      </c>
    </row>
    <row r="428" s="2" customFormat="1" ht="62.7" customHeight="1">
      <c r="A428" s="39"/>
      <c r="B428" s="40"/>
      <c r="C428" s="220" t="s">
        <v>596</v>
      </c>
      <c r="D428" s="220" t="s">
        <v>174</v>
      </c>
      <c r="E428" s="221" t="s">
        <v>806</v>
      </c>
      <c r="F428" s="222" t="s">
        <v>807</v>
      </c>
      <c r="G428" s="223" t="s">
        <v>470</v>
      </c>
      <c r="H428" s="224">
        <v>3</v>
      </c>
      <c r="I428" s="225"/>
      <c r="J428" s="226">
        <f>ROUND(I428*H428,2)</f>
        <v>0</v>
      </c>
      <c r="K428" s="222" t="s">
        <v>283</v>
      </c>
      <c r="L428" s="45"/>
      <c r="M428" s="227" t="s">
        <v>1</v>
      </c>
      <c r="N428" s="228" t="s">
        <v>41</v>
      </c>
      <c r="O428" s="92"/>
      <c r="P428" s="229">
        <f>O428*H428</f>
        <v>0</v>
      </c>
      <c r="Q428" s="229">
        <v>0</v>
      </c>
      <c r="R428" s="229">
        <f>Q428*H428</f>
        <v>0</v>
      </c>
      <c r="S428" s="229">
        <v>0</v>
      </c>
      <c r="T428" s="230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1" t="s">
        <v>178</v>
      </c>
      <c r="AT428" s="231" t="s">
        <v>174</v>
      </c>
      <c r="AU428" s="231" t="s">
        <v>85</v>
      </c>
      <c r="AY428" s="18" t="s">
        <v>173</v>
      </c>
      <c r="BE428" s="232">
        <f>IF(N428="základní",J428,0)</f>
        <v>0</v>
      </c>
      <c r="BF428" s="232">
        <f>IF(N428="snížená",J428,0)</f>
        <v>0</v>
      </c>
      <c r="BG428" s="232">
        <f>IF(N428="zákl. přenesená",J428,0)</f>
        <v>0</v>
      </c>
      <c r="BH428" s="232">
        <f>IF(N428="sníž. přenesená",J428,0)</f>
        <v>0</v>
      </c>
      <c r="BI428" s="232">
        <f>IF(N428="nulová",J428,0)</f>
        <v>0</v>
      </c>
      <c r="BJ428" s="18" t="s">
        <v>83</v>
      </c>
      <c r="BK428" s="232">
        <f>ROUND(I428*H428,2)</f>
        <v>0</v>
      </c>
      <c r="BL428" s="18" t="s">
        <v>178</v>
      </c>
      <c r="BM428" s="231" t="s">
        <v>808</v>
      </c>
    </row>
    <row r="429" s="2" customFormat="1" ht="49.05" customHeight="1">
      <c r="A429" s="39"/>
      <c r="B429" s="40"/>
      <c r="C429" s="220" t="s">
        <v>809</v>
      </c>
      <c r="D429" s="220" t="s">
        <v>174</v>
      </c>
      <c r="E429" s="221" t="s">
        <v>810</v>
      </c>
      <c r="F429" s="222" t="s">
        <v>811</v>
      </c>
      <c r="G429" s="223" t="s">
        <v>304</v>
      </c>
      <c r="H429" s="224">
        <v>332.75</v>
      </c>
      <c r="I429" s="225"/>
      <c r="J429" s="226">
        <f>ROUND(I429*H429,2)</f>
        <v>0</v>
      </c>
      <c r="K429" s="222" t="s">
        <v>283</v>
      </c>
      <c r="L429" s="45"/>
      <c r="M429" s="227" t="s">
        <v>1</v>
      </c>
      <c r="N429" s="228" t="s">
        <v>41</v>
      </c>
      <c r="O429" s="92"/>
      <c r="P429" s="229">
        <f>O429*H429</f>
        <v>0</v>
      </c>
      <c r="Q429" s="229">
        <v>0</v>
      </c>
      <c r="R429" s="229">
        <f>Q429*H429</f>
        <v>0</v>
      </c>
      <c r="S429" s="229">
        <v>0</v>
      </c>
      <c r="T429" s="230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1" t="s">
        <v>178</v>
      </c>
      <c r="AT429" s="231" t="s">
        <v>174</v>
      </c>
      <c r="AU429" s="231" t="s">
        <v>85</v>
      </c>
      <c r="AY429" s="18" t="s">
        <v>173</v>
      </c>
      <c r="BE429" s="232">
        <f>IF(N429="základní",J429,0)</f>
        <v>0</v>
      </c>
      <c r="BF429" s="232">
        <f>IF(N429="snížená",J429,0)</f>
        <v>0</v>
      </c>
      <c r="BG429" s="232">
        <f>IF(N429="zákl. přenesená",J429,0)</f>
        <v>0</v>
      </c>
      <c r="BH429" s="232">
        <f>IF(N429="sníž. přenesená",J429,0)</f>
        <v>0</v>
      </c>
      <c r="BI429" s="232">
        <f>IF(N429="nulová",J429,0)</f>
        <v>0</v>
      </c>
      <c r="BJ429" s="18" t="s">
        <v>83</v>
      </c>
      <c r="BK429" s="232">
        <f>ROUND(I429*H429,2)</f>
        <v>0</v>
      </c>
      <c r="BL429" s="18" t="s">
        <v>178</v>
      </c>
      <c r="BM429" s="231" t="s">
        <v>812</v>
      </c>
    </row>
    <row r="430" s="12" customFormat="1">
      <c r="A430" s="12"/>
      <c r="B430" s="238"/>
      <c r="C430" s="239"/>
      <c r="D430" s="233" t="s">
        <v>182</v>
      </c>
      <c r="E430" s="240" t="s">
        <v>1</v>
      </c>
      <c r="F430" s="241" t="s">
        <v>813</v>
      </c>
      <c r="G430" s="239"/>
      <c r="H430" s="242">
        <v>332.75</v>
      </c>
      <c r="I430" s="243"/>
      <c r="J430" s="239"/>
      <c r="K430" s="239"/>
      <c r="L430" s="244"/>
      <c r="M430" s="245"/>
      <c r="N430" s="246"/>
      <c r="O430" s="246"/>
      <c r="P430" s="246"/>
      <c r="Q430" s="246"/>
      <c r="R430" s="246"/>
      <c r="S430" s="246"/>
      <c r="T430" s="247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T430" s="248" t="s">
        <v>182</v>
      </c>
      <c r="AU430" s="248" t="s">
        <v>85</v>
      </c>
      <c r="AV430" s="12" t="s">
        <v>85</v>
      </c>
      <c r="AW430" s="12" t="s">
        <v>32</v>
      </c>
      <c r="AX430" s="12" t="s">
        <v>76</v>
      </c>
      <c r="AY430" s="248" t="s">
        <v>173</v>
      </c>
    </row>
    <row r="431" s="13" customFormat="1">
      <c r="A431" s="13"/>
      <c r="B431" s="249"/>
      <c r="C431" s="250"/>
      <c r="D431" s="233" t="s">
        <v>182</v>
      </c>
      <c r="E431" s="251" t="s">
        <v>1</v>
      </c>
      <c r="F431" s="252" t="s">
        <v>184</v>
      </c>
      <c r="G431" s="250"/>
      <c r="H431" s="253">
        <v>332.75</v>
      </c>
      <c r="I431" s="254"/>
      <c r="J431" s="250"/>
      <c r="K431" s="250"/>
      <c r="L431" s="255"/>
      <c r="M431" s="256"/>
      <c r="N431" s="257"/>
      <c r="O431" s="257"/>
      <c r="P431" s="257"/>
      <c r="Q431" s="257"/>
      <c r="R431" s="257"/>
      <c r="S431" s="257"/>
      <c r="T431" s="25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9" t="s">
        <v>182</v>
      </c>
      <c r="AU431" s="259" t="s">
        <v>85</v>
      </c>
      <c r="AV431" s="13" t="s">
        <v>178</v>
      </c>
      <c r="AW431" s="13" t="s">
        <v>32</v>
      </c>
      <c r="AX431" s="13" t="s">
        <v>83</v>
      </c>
      <c r="AY431" s="259" t="s">
        <v>173</v>
      </c>
    </row>
    <row r="432" s="2" customFormat="1" ht="55.5" customHeight="1">
      <c r="A432" s="39"/>
      <c r="B432" s="40"/>
      <c r="C432" s="220" t="s">
        <v>602</v>
      </c>
      <c r="D432" s="220" t="s">
        <v>174</v>
      </c>
      <c r="E432" s="221" t="s">
        <v>814</v>
      </c>
      <c r="F432" s="222" t="s">
        <v>815</v>
      </c>
      <c r="G432" s="223" t="s">
        <v>304</v>
      </c>
      <c r="H432" s="224">
        <v>9982.5</v>
      </c>
      <c r="I432" s="225"/>
      <c r="J432" s="226">
        <f>ROUND(I432*H432,2)</f>
        <v>0</v>
      </c>
      <c r="K432" s="222" t="s">
        <v>283</v>
      </c>
      <c r="L432" s="45"/>
      <c r="M432" s="227" t="s">
        <v>1</v>
      </c>
      <c r="N432" s="228" t="s">
        <v>41</v>
      </c>
      <c r="O432" s="92"/>
      <c r="P432" s="229">
        <f>O432*H432</f>
        <v>0</v>
      </c>
      <c r="Q432" s="229">
        <v>0</v>
      </c>
      <c r="R432" s="229">
        <f>Q432*H432</f>
        <v>0</v>
      </c>
      <c r="S432" s="229">
        <v>0</v>
      </c>
      <c r="T432" s="230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1" t="s">
        <v>178</v>
      </c>
      <c r="AT432" s="231" t="s">
        <v>174</v>
      </c>
      <c r="AU432" s="231" t="s">
        <v>85</v>
      </c>
      <c r="AY432" s="18" t="s">
        <v>173</v>
      </c>
      <c r="BE432" s="232">
        <f>IF(N432="základní",J432,0)</f>
        <v>0</v>
      </c>
      <c r="BF432" s="232">
        <f>IF(N432="snížená",J432,0)</f>
        <v>0</v>
      </c>
      <c r="BG432" s="232">
        <f>IF(N432="zákl. přenesená",J432,0)</f>
        <v>0</v>
      </c>
      <c r="BH432" s="232">
        <f>IF(N432="sníž. přenesená",J432,0)</f>
        <v>0</v>
      </c>
      <c r="BI432" s="232">
        <f>IF(N432="nulová",J432,0)</f>
        <v>0</v>
      </c>
      <c r="BJ432" s="18" t="s">
        <v>83</v>
      </c>
      <c r="BK432" s="232">
        <f>ROUND(I432*H432,2)</f>
        <v>0</v>
      </c>
      <c r="BL432" s="18" t="s">
        <v>178</v>
      </c>
      <c r="BM432" s="231" t="s">
        <v>816</v>
      </c>
    </row>
    <row r="433" s="12" customFormat="1">
      <c r="A433" s="12"/>
      <c r="B433" s="238"/>
      <c r="C433" s="239"/>
      <c r="D433" s="233" t="s">
        <v>182</v>
      </c>
      <c r="E433" s="240" t="s">
        <v>1</v>
      </c>
      <c r="F433" s="241" t="s">
        <v>817</v>
      </c>
      <c r="G433" s="239"/>
      <c r="H433" s="242">
        <v>9982.5</v>
      </c>
      <c r="I433" s="243"/>
      <c r="J433" s="239"/>
      <c r="K433" s="239"/>
      <c r="L433" s="244"/>
      <c r="M433" s="245"/>
      <c r="N433" s="246"/>
      <c r="O433" s="246"/>
      <c r="P433" s="246"/>
      <c r="Q433" s="246"/>
      <c r="R433" s="246"/>
      <c r="S433" s="246"/>
      <c r="T433" s="247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T433" s="248" t="s">
        <v>182</v>
      </c>
      <c r="AU433" s="248" t="s">
        <v>85</v>
      </c>
      <c r="AV433" s="12" t="s">
        <v>85</v>
      </c>
      <c r="AW433" s="12" t="s">
        <v>32</v>
      </c>
      <c r="AX433" s="12" t="s">
        <v>76</v>
      </c>
      <c r="AY433" s="248" t="s">
        <v>173</v>
      </c>
    </row>
    <row r="434" s="13" customFormat="1">
      <c r="A434" s="13"/>
      <c r="B434" s="249"/>
      <c r="C434" s="250"/>
      <c r="D434" s="233" t="s">
        <v>182</v>
      </c>
      <c r="E434" s="251" t="s">
        <v>1</v>
      </c>
      <c r="F434" s="252" t="s">
        <v>184</v>
      </c>
      <c r="G434" s="250"/>
      <c r="H434" s="253">
        <v>9982.5</v>
      </c>
      <c r="I434" s="254"/>
      <c r="J434" s="250"/>
      <c r="K434" s="250"/>
      <c r="L434" s="255"/>
      <c r="M434" s="256"/>
      <c r="N434" s="257"/>
      <c r="O434" s="257"/>
      <c r="P434" s="257"/>
      <c r="Q434" s="257"/>
      <c r="R434" s="257"/>
      <c r="S434" s="257"/>
      <c r="T434" s="25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9" t="s">
        <v>182</v>
      </c>
      <c r="AU434" s="259" t="s">
        <v>85</v>
      </c>
      <c r="AV434" s="13" t="s">
        <v>178</v>
      </c>
      <c r="AW434" s="13" t="s">
        <v>32</v>
      </c>
      <c r="AX434" s="13" t="s">
        <v>83</v>
      </c>
      <c r="AY434" s="259" t="s">
        <v>173</v>
      </c>
    </row>
    <row r="435" s="2" customFormat="1" ht="44.25" customHeight="1">
      <c r="A435" s="39"/>
      <c r="B435" s="40"/>
      <c r="C435" s="220" t="s">
        <v>818</v>
      </c>
      <c r="D435" s="220" t="s">
        <v>174</v>
      </c>
      <c r="E435" s="221" t="s">
        <v>819</v>
      </c>
      <c r="F435" s="222" t="s">
        <v>820</v>
      </c>
      <c r="G435" s="223" t="s">
        <v>304</v>
      </c>
      <c r="H435" s="224">
        <v>332.75</v>
      </c>
      <c r="I435" s="225"/>
      <c r="J435" s="226">
        <f>ROUND(I435*H435,2)</f>
        <v>0</v>
      </c>
      <c r="K435" s="222" t="s">
        <v>283</v>
      </c>
      <c r="L435" s="45"/>
      <c r="M435" s="227" t="s">
        <v>1</v>
      </c>
      <c r="N435" s="228" t="s">
        <v>41</v>
      </c>
      <c r="O435" s="92"/>
      <c r="P435" s="229">
        <f>O435*H435</f>
        <v>0</v>
      </c>
      <c r="Q435" s="229">
        <v>0</v>
      </c>
      <c r="R435" s="229">
        <f>Q435*H435</f>
        <v>0</v>
      </c>
      <c r="S435" s="229">
        <v>0</v>
      </c>
      <c r="T435" s="230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1" t="s">
        <v>178</v>
      </c>
      <c r="AT435" s="231" t="s">
        <v>174</v>
      </c>
      <c r="AU435" s="231" t="s">
        <v>85</v>
      </c>
      <c r="AY435" s="18" t="s">
        <v>173</v>
      </c>
      <c r="BE435" s="232">
        <f>IF(N435="základní",J435,0)</f>
        <v>0</v>
      </c>
      <c r="BF435" s="232">
        <f>IF(N435="snížená",J435,0)</f>
        <v>0</v>
      </c>
      <c r="BG435" s="232">
        <f>IF(N435="zákl. přenesená",J435,0)</f>
        <v>0</v>
      </c>
      <c r="BH435" s="232">
        <f>IF(N435="sníž. přenesená",J435,0)</f>
        <v>0</v>
      </c>
      <c r="BI435" s="232">
        <f>IF(N435="nulová",J435,0)</f>
        <v>0</v>
      </c>
      <c r="BJ435" s="18" t="s">
        <v>83</v>
      </c>
      <c r="BK435" s="232">
        <f>ROUND(I435*H435,2)</f>
        <v>0</v>
      </c>
      <c r="BL435" s="18" t="s">
        <v>178</v>
      </c>
      <c r="BM435" s="231" t="s">
        <v>821</v>
      </c>
    </row>
    <row r="436" s="12" customFormat="1">
      <c r="A436" s="12"/>
      <c r="B436" s="238"/>
      <c r="C436" s="239"/>
      <c r="D436" s="233" t="s">
        <v>182</v>
      </c>
      <c r="E436" s="240" t="s">
        <v>1</v>
      </c>
      <c r="F436" s="241" t="s">
        <v>813</v>
      </c>
      <c r="G436" s="239"/>
      <c r="H436" s="242">
        <v>332.75</v>
      </c>
      <c r="I436" s="243"/>
      <c r="J436" s="239"/>
      <c r="K436" s="239"/>
      <c r="L436" s="244"/>
      <c r="M436" s="245"/>
      <c r="N436" s="246"/>
      <c r="O436" s="246"/>
      <c r="P436" s="246"/>
      <c r="Q436" s="246"/>
      <c r="R436" s="246"/>
      <c r="S436" s="246"/>
      <c r="T436" s="247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T436" s="248" t="s">
        <v>182</v>
      </c>
      <c r="AU436" s="248" t="s">
        <v>85</v>
      </c>
      <c r="AV436" s="12" t="s">
        <v>85</v>
      </c>
      <c r="AW436" s="12" t="s">
        <v>32</v>
      </c>
      <c r="AX436" s="12" t="s">
        <v>76</v>
      </c>
      <c r="AY436" s="248" t="s">
        <v>173</v>
      </c>
    </row>
    <row r="437" s="13" customFormat="1">
      <c r="A437" s="13"/>
      <c r="B437" s="249"/>
      <c r="C437" s="250"/>
      <c r="D437" s="233" t="s">
        <v>182</v>
      </c>
      <c r="E437" s="251" t="s">
        <v>1</v>
      </c>
      <c r="F437" s="252" t="s">
        <v>184</v>
      </c>
      <c r="G437" s="250"/>
      <c r="H437" s="253">
        <v>332.75</v>
      </c>
      <c r="I437" s="254"/>
      <c r="J437" s="250"/>
      <c r="K437" s="250"/>
      <c r="L437" s="255"/>
      <c r="M437" s="256"/>
      <c r="N437" s="257"/>
      <c r="O437" s="257"/>
      <c r="P437" s="257"/>
      <c r="Q437" s="257"/>
      <c r="R437" s="257"/>
      <c r="S437" s="257"/>
      <c r="T437" s="25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9" t="s">
        <v>182</v>
      </c>
      <c r="AU437" s="259" t="s">
        <v>85</v>
      </c>
      <c r="AV437" s="13" t="s">
        <v>178</v>
      </c>
      <c r="AW437" s="13" t="s">
        <v>32</v>
      </c>
      <c r="AX437" s="13" t="s">
        <v>83</v>
      </c>
      <c r="AY437" s="259" t="s">
        <v>173</v>
      </c>
    </row>
    <row r="438" s="2" customFormat="1" ht="24.15" customHeight="1">
      <c r="A438" s="39"/>
      <c r="B438" s="40"/>
      <c r="C438" s="220" t="s">
        <v>606</v>
      </c>
      <c r="D438" s="220" t="s">
        <v>174</v>
      </c>
      <c r="E438" s="221" t="s">
        <v>822</v>
      </c>
      <c r="F438" s="222" t="s">
        <v>823</v>
      </c>
      <c r="G438" s="223" t="s">
        <v>304</v>
      </c>
      <c r="H438" s="224">
        <v>332.75</v>
      </c>
      <c r="I438" s="225"/>
      <c r="J438" s="226">
        <f>ROUND(I438*H438,2)</f>
        <v>0</v>
      </c>
      <c r="K438" s="222" t="s">
        <v>283</v>
      </c>
      <c r="L438" s="45"/>
      <c r="M438" s="227" t="s">
        <v>1</v>
      </c>
      <c r="N438" s="228" t="s">
        <v>41</v>
      </c>
      <c r="O438" s="92"/>
      <c r="P438" s="229">
        <f>O438*H438</f>
        <v>0</v>
      </c>
      <c r="Q438" s="229">
        <v>0</v>
      </c>
      <c r="R438" s="229">
        <f>Q438*H438</f>
        <v>0</v>
      </c>
      <c r="S438" s="229">
        <v>0</v>
      </c>
      <c r="T438" s="230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1" t="s">
        <v>178</v>
      </c>
      <c r="AT438" s="231" t="s">
        <v>174</v>
      </c>
      <c r="AU438" s="231" t="s">
        <v>85</v>
      </c>
      <c r="AY438" s="18" t="s">
        <v>173</v>
      </c>
      <c r="BE438" s="232">
        <f>IF(N438="základní",J438,0)</f>
        <v>0</v>
      </c>
      <c r="BF438" s="232">
        <f>IF(N438="snížená",J438,0)</f>
        <v>0</v>
      </c>
      <c r="BG438" s="232">
        <f>IF(N438="zákl. přenesená",J438,0)</f>
        <v>0</v>
      </c>
      <c r="BH438" s="232">
        <f>IF(N438="sníž. přenesená",J438,0)</f>
        <v>0</v>
      </c>
      <c r="BI438" s="232">
        <f>IF(N438="nulová",J438,0)</f>
        <v>0</v>
      </c>
      <c r="BJ438" s="18" t="s">
        <v>83</v>
      </c>
      <c r="BK438" s="232">
        <f>ROUND(I438*H438,2)</f>
        <v>0</v>
      </c>
      <c r="BL438" s="18" t="s">
        <v>178</v>
      </c>
      <c r="BM438" s="231" t="s">
        <v>824</v>
      </c>
    </row>
    <row r="439" s="12" customFormat="1">
      <c r="A439" s="12"/>
      <c r="B439" s="238"/>
      <c r="C439" s="239"/>
      <c r="D439" s="233" t="s">
        <v>182</v>
      </c>
      <c r="E439" s="240" t="s">
        <v>1</v>
      </c>
      <c r="F439" s="241" t="s">
        <v>813</v>
      </c>
      <c r="G439" s="239"/>
      <c r="H439" s="242">
        <v>332.75</v>
      </c>
      <c r="I439" s="243"/>
      <c r="J439" s="239"/>
      <c r="K439" s="239"/>
      <c r="L439" s="244"/>
      <c r="M439" s="245"/>
      <c r="N439" s="246"/>
      <c r="O439" s="246"/>
      <c r="P439" s="246"/>
      <c r="Q439" s="246"/>
      <c r="R439" s="246"/>
      <c r="S439" s="246"/>
      <c r="T439" s="247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T439" s="248" t="s">
        <v>182</v>
      </c>
      <c r="AU439" s="248" t="s">
        <v>85</v>
      </c>
      <c r="AV439" s="12" t="s">
        <v>85</v>
      </c>
      <c r="AW439" s="12" t="s">
        <v>32</v>
      </c>
      <c r="AX439" s="12" t="s">
        <v>76</v>
      </c>
      <c r="AY439" s="248" t="s">
        <v>173</v>
      </c>
    </row>
    <row r="440" s="13" customFormat="1">
      <c r="A440" s="13"/>
      <c r="B440" s="249"/>
      <c r="C440" s="250"/>
      <c r="D440" s="233" t="s">
        <v>182</v>
      </c>
      <c r="E440" s="251" t="s">
        <v>1</v>
      </c>
      <c r="F440" s="252" t="s">
        <v>184</v>
      </c>
      <c r="G440" s="250"/>
      <c r="H440" s="253">
        <v>332.75</v>
      </c>
      <c r="I440" s="254"/>
      <c r="J440" s="250"/>
      <c r="K440" s="250"/>
      <c r="L440" s="255"/>
      <c r="M440" s="256"/>
      <c r="N440" s="257"/>
      <c r="O440" s="257"/>
      <c r="P440" s="257"/>
      <c r="Q440" s="257"/>
      <c r="R440" s="257"/>
      <c r="S440" s="257"/>
      <c r="T440" s="258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9" t="s">
        <v>182</v>
      </c>
      <c r="AU440" s="259" t="s">
        <v>85</v>
      </c>
      <c r="AV440" s="13" t="s">
        <v>178</v>
      </c>
      <c r="AW440" s="13" t="s">
        <v>32</v>
      </c>
      <c r="AX440" s="13" t="s">
        <v>83</v>
      </c>
      <c r="AY440" s="259" t="s">
        <v>173</v>
      </c>
    </row>
    <row r="441" s="2" customFormat="1" ht="24.15" customHeight="1">
      <c r="A441" s="39"/>
      <c r="B441" s="40"/>
      <c r="C441" s="220" t="s">
        <v>825</v>
      </c>
      <c r="D441" s="220" t="s">
        <v>174</v>
      </c>
      <c r="E441" s="221" t="s">
        <v>826</v>
      </c>
      <c r="F441" s="222" t="s">
        <v>827</v>
      </c>
      <c r="G441" s="223" t="s">
        <v>304</v>
      </c>
      <c r="H441" s="224">
        <v>9982.5</v>
      </c>
      <c r="I441" s="225"/>
      <c r="J441" s="226">
        <f>ROUND(I441*H441,2)</f>
        <v>0</v>
      </c>
      <c r="K441" s="222" t="s">
        <v>283</v>
      </c>
      <c r="L441" s="45"/>
      <c r="M441" s="227" t="s">
        <v>1</v>
      </c>
      <c r="N441" s="228" t="s">
        <v>41</v>
      </c>
      <c r="O441" s="92"/>
      <c r="P441" s="229">
        <f>O441*H441</f>
        <v>0</v>
      </c>
      <c r="Q441" s="229">
        <v>0</v>
      </c>
      <c r="R441" s="229">
        <f>Q441*H441</f>
        <v>0</v>
      </c>
      <c r="S441" s="229">
        <v>0</v>
      </c>
      <c r="T441" s="230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1" t="s">
        <v>178</v>
      </c>
      <c r="AT441" s="231" t="s">
        <v>174</v>
      </c>
      <c r="AU441" s="231" t="s">
        <v>85</v>
      </c>
      <c r="AY441" s="18" t="s">
        <v>173</v>
      </c>
      <c r="BE441" s="232">
        <f>IF(N441="základní",J441,0)</f>
        <v>0</v>
      </c>
      <c r="BF441" s="232">
        <f>IF(N441="snížená",J441,0)</f>
        <v>0</v>
      </c>
      <c r="BG441" s="232">
        <f>IF(N441="zákl. přenesená",J441,0)</f>
        <v>0</v>
      </c>
      <c r="BH441" s="232">
        <f>IF(N441="sníž. přenesená",J441,0)</f>
        <v>0</v>
      </c>
      <c r="BI441" s="232">
        <f>IF(N441="nulová",J441,0)</f>
        <v>0</v>
      </c>
      <c r="BJ441" s="18" t="s">
        <v>83</v>
      </c>
      <c r="BK441" s="232">
        <f>ROUND(I441*H441,2)</f>
        <v>0</v>
      </c>
      <c r="BL441" s="18" t="s">
        <v>178</v>
      </c>
      <c r="BM441" s="231" t="s">
        <v>828</v>
      </c>
    </row>
    <row r="442" s="12" customFormat="1">
      <c r="A442" s="12"/>
      <c r="B442" s="238"/>
      <c r="C442" s="239"/>
      <c r="D442" s="233" t="s">
        <v>182</v>
      </c>
      <c r="E442" s="240" t="s">
        <v>1</v>
      </c>
      <c r="F442" s="241" t="s">
        <v>817</v>
      </c>
      <c r="G442" s="239"/>
      <c r="H442" s="242">
        <v>9982.5</v>
      </c>
      <c r="I442" s="243"/>
      <c r="J442" s="239"/>
      <c r="K442" s="239"/>
      <c r="L442" s="244"/>
      <c r="M442" s="245"/>
      <c r="N442" s="246"/>
      <c r="O442" s="246"/>
      <c r="P442" s="246"/>
      <c r="Q442" s="246"/>
      <c r="R442" s="246"/>
      <c r="S442" s="246"/>
      <c r="T442" s="247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T442" s="248" t="s">
        <v>182</v>
      </c>
      <c r="AU442" s="248" t="s">
        <v>85</v>
      </c>
      <c r="AV442" s="12" t="s">
        <v>85</v>
      </c>
      <c r="AW442" s="12" t="s">
        <v>32</v>
      </c>
      <c r="AX442" s="12" t="s">
        <v>76</v>
      </c>
      <c r="AY442" s="248" t="s">
        <v>173</v>
      </c>
    </row>
    <row r="443" s="13" customFormat="1">
      <c r="A443" s="13"/>
      <c r="B443" s="249"/>
      <c r="C443" s="250"/>
      <c r="D443" s="233" t="s">
        <v>182</v>
      </c>
      <c r="E443" s="251" t="s">
        <v>1</v>
      </c>
      <c r="F443" s="252" t="s">
        <v>184</v>
      </c>
      <c r="G443" s="250"/>
      <c r="H443" s="253">
        <v>9982.5</v>
      </c>
      <c r="I443" s="254"/>
      <c r="J443" s="250"/>
      <c r="K443" s="250"/>
      <c r="L443" s="255"/>
      <c r="M443" s="256"/>
      <c r="N443" s="257"/>
      <c r="O443" s="257"/>
      <c r="P443" s="257"/>
      <c r="Q443" s="257"/>
      <c r="R443" s="257"/>
      <c r="S443" s="257"/>
      <c r="T443" s="25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9" t="s">
        <v>182</v>
      </c>
      <c r="AU443" s="259" t="s">
        <v>85</v>
      </c>
      <c r="AV443" s="13" t="s">
        <v>178</v>
      </c>
      <c r="AW443" s="13" t="s">
        <v>32</v>
      </c>
      <c r="AX443" s="13" t="s">
        <v>83</v>
      </c>
      <c r="AY443" s="259" t="s">
        <v>173</v>
      </c>
    </row>
    <row r="444" s="2" customFormat="1" ht="24.15" customHeight="1">
      <c r="A444" s="39"/>
      <c r="B444" s="40"/>
      <c r="C444" s="220" t="s">
        <v>609</v>
      </c>
      <c r="D444" s="220" t="s">
        <v>174</v>
      </c>
      <c r="E444" s="221" t="s">
        <v>829</v>
      </c>
      <c r="F444" s="222" t="s">
        <v>830</v>
      </c>
      <c r="G444" s="223" t="s">
        <v>304</v>
      </c>
      <c r="H444" s="224">
        <v>332.75</v>
      </c>
      <c r="I444" s="225"/>
      <c r="J444" s="226">
        <f>ROUND(I444*H444,2)</f>
        <v>0</v>
      </c>
      <c r="K444" s="222" t="s">
        <v>283</v>
      </c>
      <c r="L444" s="45"/>
      <c r="M444" s="227" t="s">
        <v>1</v>
      </c>
      <c r="N444" s="228" t="s">
        <v>41</v>
      </c>
      <c r="O444" s="92"/>
      <c r="P444" s="229">
        <f>O444*H444</f>
        <v>0</v>
      </c>
      <c r="Q444" s="229">
        <v>0</v>
      </c>
      <c r="R444" s="229">
        <f>Q444*H444</f>
        <v>0</v>
      </c>
      <c r="S444" s="229">
        <v>0</v>
      </c>
      <c r="T444" s="230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1" t="s">
        <v>178</v>
      </c>
      <c r="AT444" s="231" t="s">
        <v>174</v>
      </c>
      <c r="AU444" s="231" t="s">
        <v>85</v>
      </c>
      <c r="AY444" s="18" t="s">
        <v>173</v>
      </c>
      <c r="BE444" s="232">
        <f>IF(N444="základní",J444,0)</f>
        <v>0</v>
      </c>
      <c r="BF444" s="232">
        <f>IF(N444="snížená",J444,0)</f>
        <v>0</v>
      </c>
      <c r="BG444" s="232">
        <f>IF(N444="zákl. přenesená",J444,0)</f>
        <v>0</v>
      </c>
      <c r="BH444" s="232">
        <f>IF(N444="sníž. přenesená",J444,0)</f>
        <v>0</v>
      </c>
      <c r="BI444" s="232">
        <f>IF(N444="nulová",J444,0)</f>
        <v>0</v>
      </c>
      <c r="BJ444" s="18" t="s">
        <v>83</v>
      </c>
      <c r="BK444" s="232">
        <f>ROUND(I444*H444,2)</f>
        <v>0</v>
      </c>
      <c r="BL444" s="18" t="s">
        <v>178</v>
      </c>
      <c r="BM444" s="231" t="s">
        <v>831</v>
      </c>
    </row>
    <row r="445" s="2" customFormat="1" ht="37.8" customHeight="1">
      <c r="A445" s="39"/>
      <c r="B445" s="40"/>
      <c r="C445" s="220" t="s">
        <v>832</v>
      </c>
      <c r="D445" s="220" t="s">
        <v>174</v>
      </c>
      <c r="E445" s="221" t="s">
        <v>833</v>
      </c>
      <c r="F445" s="222" t="s">
        <v>834</v>
      </c>
      <c r="G445" s="223" t="s">
        <v>304</v>
      </c>
      <c r="H445" s="224">
        <v>273.25</v>
      </c>
      <c r="I445" s="225"/>
      <c r="J445" s="226">
        <f>ROUND(I445*H445,2)</f>
        <v>0</v>
      </c>
      <c r="K445" s="222" t="s">
        <v>283</v>
      </c>
      <c r="L445" s="45"/>
      <c r="M445" s="227" t="s">
        <v>1</v>
      </c>
      <c r="N445" s="228" t="s">
        <v>41</v>
      </c>
      <c r="O445" s="92"/>
      <c r="P445" s="229">
        <f>O445*H445</f>
        <v>0</v>
      </c>
      <c r="Q445" s="229">
        <v>0</v>
      </c>
      <c r="R445" s="229">
        <f>Q445*H445</f>
        <v>0</v>
      </c>
      <c r="S445" s="229">
        <v>0</v>
      </c>
      <c r="T445" s="230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1" t="s">
        <v>178</v>
      </c>
      <c r="AT445" s="231" t="s">
        <v>174</v>
      </c>
      <c r="AU445" s="231" t="s">
        <v>85</v>
      </c>
      <c r="AY445" s="18" t="s">
        <v>173</v>
      </c>
      <c r="BE445" s="232">
        <f>IF(N445="základní",J445,0)</f>
        <v>0</v>
      </c>
      <c r="BF445" s="232">
        <f>IF(N445="snížená",J445,0)</f>
        <v>0</v>
      </c>
      <c r="BG445" s="232">
        <f>IF(N445="zákl. přenesená",J445,0)</f>
        <v>0</v>
      </c>
      <c r="BH445" s="232">
        <f>IF(N445="sníž. přenesená",J445,0)</f>
        <v>0</v>
      </c>
      <c r="BI445" s="232">
        <f>IF(N445="nulová",J445,0)</f>
        <v>0</v>
      </c>
      <c r="BJ445" s="18" t="s">
        <v>83</v>
      </c>
      <c r="BK445" s="232">
        <f>ROUND(I445*H445,2)</f>
        <v>0</v>
      </c>
      <c r="BL445" s="18" t="s">
        <v>178</v>
      </c>
      <c r="BM445" s="231" t="s">
        <v>835</v>
      </c>
    </row>
    <row r="446" s="12" customFormat="1">
      <c r="A446" s="12"/>
      <c r="B446" s="238"/>
      <c r="C446" s="239"/>
      <c r="D446" s="233" t="s">
        <v>182</v>
      </c>
      <c r="E446" s="240" t="s">
        <v>1</v>
      </c>
      <c r="F446" s="241" t="s">
        <v>836</v>
      </c>
      <c r="G446" s="239"/>
      <c r="H446" s="242">
        <v>146.24000000000001</v>
      </c>
      <c r="I446" s="243"/>
      <c r="J446" s="239"/>
      <c r="K446" s="239"/>
      <c r="L446" s="244"/>
      <c r="M446" s="245"/>
      <c r="N446" s="246"/>
      <c r="O446" s="246"/>
      <c r="P446" s="246"/>
      <c r="Q446" s="246"/>
      <c r="R446" s="246"/>
      <c r="S446" s="246"/>
      <c r="T446" s="247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T446" s="248" t="s">
        <v>182</v>
      </c>
      <c r="AU446" s="248" t="s">
        <v>85</v>
      </c>
      <c r="AV446" s="12" t="s">
        <v>85</v>
      </c>
      <c r="AW446" s="12" t="s">
        <v>32</v>
      </c>
      <c r="AX446" s="12" t="s">
        <v>76</v>
      </c>
      <c r="AY446" s="248" t="s">
        <v>173</v>
      </c>
    </row>
    <row r="447" s="12" customFormat="1">
      <c r="A447" s="12"/>
      <c r="B447" s="238"/>
      <c r="C447" s="239"/>
      <c r="D447" s="233" t="s">
        <v>182</v>
      </c>
      <c r="E447" s="240" t="s">
        <v>1</v>
      </c>
      <c r="F447" s="241" t="s">
        <v>837</v>
      </c>
      <c r="G447" s="239"/>
      <c r="H447" s="242">
        <v>127.01000000000001</v>
      </c>
      <c r="I447" s="243"/>
      <c r="J447" s="239"/>
      <c r="K447" s="239"/>
      <c r="L447" s="244"/>
      <c r="M447" s="245"/>
      <c r="N447" s="246"/>
      <c r="O447" s="246"/>
      <c r="P447" s="246"/>
      <c r="Q447" s="246"/>
      <c r="R447" s="246"/>
      <c r="S447" s="246"/>
      <c r="T447" s="247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T447" s="248" t="s">
        <v>182</v>
      </c>
      <c r="AU447" s="248" t="s">
        <v>85</v>
      </c>
      <c r="AV447" s="12" t="s">
        <v>85</v>
      </c>
      <c r="AW447" s="12" t="s">
        <v>32</v>
      </c>
      <c r="AX447" s="12" t="s">
        <v>76</v>
      </c>
      <c r="AY447" s="248" t="s">
        <v>173</v>
      </c>
    </row>
    <row r="448" s="13" customFormat="1">
      <c r="A448" s="13"/>
      <c r="B448" s="249"/>
      <c r="C448" s="250"/>
      <c r="D448" s="233" t="s">
        <v>182</v>
      </c>
      <c r="E448" s="251" t="s">
        <v>1</v>
      </c>
      <c r="F448" s="252" t="s">
        <v>184</v>
      </c>
      <c r="G448" s="250"/>
      <c r="H448" s="253">
        <v>273.25</v>
      </c>
      <c r="I448" s="254"/>
      <c r="J448" s="250"/>
      <c r="K448" s="250"/>
      <c r="L448" s="255"/>
      <c r="M448" s="256"/>
      <c r="N448" s="257"/>
      <c r="O448" s="257"/>
      <c r="P448" s="257"/>
      <c r="Q448" s="257"/>
      <c r="R448" s="257"/>
      <c r="S448" s="257"/>
      <c r="T448" s="25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9" t="s">
        <v>182</v>
      </c>
      <c r="AU448" s="259" t="s">
        <v>85</v>
      </c>
      <c r="AV448" s="13" t="s">
        <v>178</v>
      </c>
      <c r="AW448" s="13" t="s">
        <v>32</v>
      </c>
      <c r="AX448" s="13" t="s">
        <v>83</v>
      </c>
      <c r="AY448" s="259" t="s">
        <v>173</v>
      </c>
    </row>
    <row r="449" s="2" customFormat="1" ht="37.8" customHeight="1">
      <c r="A449" s="39"/>
      <c r="B449" s="40"/>
      <c r="C449" s="220" t="s">
        <v>616</v>
      </c>
      <c r="D449" s="220" t="s">
        <v>174</v>
      </c>
      <c r="E449" s="221" t="s">
        <v>838</v>
      </c>
      <c r="F449" s="222" t="s">
        <v>839</v>
      </c>
      <c r="G449" s="223" t="s">
        <v>304</v>
      </c>
      <c r="H449" s="224">
        <v>273.25</v>
      </c>
      <c r="I449" s="225"/>
      <c r="J449" s="226">
        <f>ROUND(I449*H449,2)</f>
        <v>0</v>
      </c>
      <c r="K449" s="222" t="s">
        <v>283</v>
      </c>
      <c r="L449" s="45"/>
      <c r="M449" s="227" t="s">
        <v>1</v>
      </c>
      <c r="N449" s="228" t="s">
        <v>41</v>
      </c>
      <c r="O449" s="92"/>
      <c r="P449" s="229">
        <f>O449*H449</f>
        <v>0</v>
      </c>
      <c r="Q449" s="229">
        <v>0</v>
      </c>
      <c r="R449" s="229">
        <f>Q449*H449</f>
        <v>0</v>
      </c>
      <c r="S449" s="229">
        <v>0</v>
      </c>
      <c r="T449" s="230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1" t="s">
        <v>178</v>
      </c>
      <c r="AT449" s="231" t="s">
        <v>174</v>
      </c>
      <c r="AU449" s="231" t="s">
        <v>85</v>
      </c>
      <c r="AY449" s="18" t="s">
        <v>173</v>
      </c>
      <c r="BE449" s="232">
        <f>IF(N449="základní",J449,0)</f>
        <v>0</v>
      </c>
      <c r="BF449" s="232">
        <f>IF(N449="snížená",J449,0)</f>
        <v>0</v>
      </c>
      <c r="BG449" s="232">
        <f>IF(N449="zákl. přenesená",J449,0)</f>
        <v>0</v>
      </c>
      <c r="BH449" s="232">
        <f>IF(N449="sníž. přenesená",J449,0)</f>
        <v>0</v>
      </c>
      <c r="BI449" s="232">
        <f>IF(N449="nulová",J449,0)</f>
        <v>0</v>
      </c>
      <c r="BJ449" s="18" t="s">
        <v>83</v>
      </c>
      <c r="BK449" s="232">
        <f>ROUND(I449*H449,2)</f>
        <v>0</v>
      </c>
      <c r="BL449" s="18" t="s">
        <v>178</v>
      </c>
      <c r="BM449" s="231" t="s">
        <v>840</v>
      </c>
    </row>
    <row r="450" s="12" customFormat="1">
      <c r="A450" s="12"/>
      <c r="B450" s="238"/>
      <c r="C450" s="239"/>
      <c r="D450" s="233" t="s">
        <v>182</v>
      </c>
      <c r="E450" s="240" t="s">
        <v>1</v>
      </c>
      <c r="F450" s="241" t="s">
        <v>841</v>
      </c>
      <c r="G450" s="239"/>
      <c r="H450" s="242">
        <v>273.25</v>
      </c>
      <c r="I450" s="243"/>
      <c r="J450" s="239"/>
      <c r="K450" s="239"/>
      <c r="L450" s="244"/>
      <c r="M450" s="245"/>
      <c r="N450" s="246"/>
      <c r="O450" s="246"/>
      <c r="P450" s="246"/>
      <c r="Q450" s="246"/>
      <c r="R450" s="246"/>
      <c r="S450" s="246"/>
      <c r="T450" s="247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T450" s="248" t="s">
        <v>182</v>
      </c>
      <c r="AU450" s="248" t="s">
        <v>85</v>
      </c>
      <c r="AV450" s="12" t="s">
        <v>85</v>
      </c>
      <c r="AW450" s="12" t="s">
        <v>32</v>
      </c>
      <c r="AX450" s="12" t="s">
        <v>76</v>
      </c>
      <c r="AY450" s="248" t="s">
        <v>173</v>
      </c>
    </row>
    <row r="451" s="13" customFormat="1">
      <c r="A451" s="13"/>
      <c r="B451" s="249"/>
      <c r="C451" s="250"/>
      <c r="D451" s="233" t="s">
        <v>182</v>
      </c>
      <c r="E451" s="251" t="s">
        <v>1</v>
      </c>
      <c r="F451" s="252" t="s">
        <v>184</v>
      </c>
      <c r="G451" s="250"/>
      <c r="H451" s="253">
        <v>273.25</v>
      </c>
      <c r="I451" s="254"/>
      <c r="J451" s="250"/>
      <c r="K451" s="250"/>
      <c r="L451" s="255"/>
      <c r="M451" s="256"/>
      <c r="N451" s="257"/>
      <c r="O451" s="257"/>
      <c r="P451" s="257"/>
      <c r="Q451" s="257"/>
      <c r="R451" s="257"/>
      <c r="S451" s="257"/>
      <c r="T451" s="25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9" t="s">
        <v>182</v>
      </c>
      <c r="AU451" s="259" t="s">
        <v>85</v>
      </c>
      <c r="AV451" s="13" t="s">
        <v>178</v>
      </c>
      <c r="AW451" s="13" t="s">
        <v>32</v>
      </c>
      <c r="AX451" s="13" t="s">
        <v>83</v>
      </c>
      <c r="AY451" s="259" t="s">
        <v>173</v>
      </c>
    </row>
    <row r="452" s="2" customFormat="1" ht="37.8" customHeight="1">
      <c r="A452" s="39"/>
      <c r="B452" s="40"/>
      <c r="C452" s="220" t="s">
        <v>842</v>
      </c>
      <c r="D452" s="220" t="s">
        <v>174</v>
      </c>
      <c r="E452" s="221" t="s">
        <v>843</v>
      </c>
      <c r="F452" s="222" t="s">
        <v>844</v>
      </c>
      <c r="G452" s="223" t="s">
        <v>470</v>
      </c>
      <c r="H452" s="224">
        <v>11</v>
      </c>
      <c r="I452" s="225"/>
      <c r="J452" s="226">
        <f>ROUND(I452*H452,2)</f>
        <v>0</v>
      </c>
      <c r="K452" s="222" t="s">
        <v>283</v>
      </c>
      <c r="L452" s="45"/>
      <c r="M452" s="227" t="s">
        <v>1</v>
      </c>
      <c r="N452" s="228" t="s">
        <v>41</v>
      </c>
      <c r="O452" s="92"/>
      <c r="P452" s="229">
        <f>O452*H452</f>
        <v>0</v>
      </c>
      <c r="Q452" s="229">
        <v>0</v>
      </c>
      <c r="R452" s="229">
        <f>Q452*H452</f>
        <v>0</v>
      </c>
      <c r="S452" s="229">
        <v>0</v>
      </c>
      <c r="T452" s="230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1" t="s">
        <v>178</v>
      </c>
      <c r="AT452" s="231" t="s">
        <v>174</v>
      </c>
      <c r="AU452" s="231" t="s">
        <v>85</v>
      </c>
      <c r="AY452" s="18" t="s">
        <v>173</v>
      </c>
      <c r="BE452" s="232">
        <f>IF(N452="základní",J452,0)</f>
        <v>0</v>
      </c>
      <c r="BF452" s="232">
        <f>IF(N452="snížená",J452,0)</f>
        <v>0</v>
      </c>
      <c r="BG452" s="232">
        <f>IF(N452="zákl. přenesená",J452,0)</f>
        <v>0</v>
      </c>
      <c r="BH452" s="232">
        <f>IF(N452="sníž. přenesená",J452,0)</f>
        <v>0</v>
      </c>
      <c r="BI452" s="232">
        <f>IF(N452="nulová",J452,0)</f>
        <v>0</v>
      </c>
      <c r="BJ452" s="18" t="s">
        <v>83</v>
      </c>
      <c r="BK452" s="232">
        <f>ROUND(I452*H452,2)</f>
        <v>0</v>
      </c>
      <c r="BL452" s="18" t="s">
        <v>178</v>
      </c>
      <c r="BM452" s="231" t="s">
        <v>845</v>
      </c>
    </row>
    <row r="453" s="2" customFormat="1" ht="37.8" customHeight="1">
      <c r="A453" s="39"/>
      <c r="B453" s="40"/>
      <c r="C453" s="220" t="s">
        <v>619</v>
      </c>
      <c r="D453" s="220" t="s">
        <v>174</v>
      </c>
      <c r="E453" s="221" t="s">
        <v>846</v>
      </c>
      <c r="F453" s="222" t="s">
        <v>847</v>
      </c>
      <c r="G453" s="223" t="s">
        <v>470</v>
      </c>
      <c r="H453" s="224">
        <v>3</v>
      </c>
      <c r="I453" s="225"/>
      <c r="J453" s="226">
        <f>ROUND(I453*H453,2)</f>
        <v>0</v>
      </c>
      <c r="K453" s="222" t="s">
        <v>283</v>
      </c>
      <c r="L453" s="45"/>
      <c r="M453" s="227" t="s">
        <v>1</v>
      </c>
      <c r="N453" s="228" t="s">
        <v>41</v>
      </c>
      <c r="O453" s="92"/>
      <c r="P453" s="229">
        <f>O453*H453</f>
        <v>0</v>
      </c>
      <c r="Q453" s="229">
        <v>0</v>
      </c>
      <c r="R453" s="229">
        <f>Q453*H453</f>
        <v>0</v>
      </c>
      <c r="S453" s="229">
        <v>0</v>
      </c>
      <c r="T453" s="230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1" t="s">
        <v>178</v>
      </c>
      <c r="AT453" s="231" t="s">
        <v>174</v>
      </c>
      <c r="AU453" s="231" t="s">
        <v>85</v>
      </c>
      <c r="AY453" s="18" t="s">
        <v>173</v>
      </c>
      <c r="BE453" s="232">
        <f>IF(N453="základní",J453,0)</f>
        <v>0</v>
      </c>
      <c r="BF453" s="232">
        <f>IF(N453="snížená",J453,0)</f>
        <v>0</v>
      </c>
      <c r="BG453" s="232">
        <f>IF(N453="zákl. přenesená",J453,0)</f>
        <v>0</v>
      </c>
      <c r="BH453" s="232">
        <f>IF(N453="sníž. přenesená",J453,0)</f>
        <v>0</v>
      </c>
      <c r="BI453" s="232">
        <f>IF(N453="nulová",J453,0)</f>
        <v>0</v>
      </c>
      <c r="BJ453" s="18" t="s">
        <v>83</v>
      </c>
      <c r="BK453" s="232">
        <f>ROUND(I453*H453,2)</f>
        <v>0</v>
      </c>
      <c r="BL453" s="18" t="s">
        <v>178</v>
      </c>
      <c r="BM453" s="231" t="s">
        <v>848</v>
      </c>
    </row>
    <row r="454" s="2" customFormat="1" ht="44.25" customHeight="1">
      <c r="A454" s="39"/>
      <c r="B454" s="40"/>
      <c r="C454" s="220" t="s">
        <v>849</v>
      </c>
      <c r="D454" s="220" t="s">
        <v>174</v>
      </c>
      <c r="E454" s="221" t="s">
        <v>850</v>
      </c>
      <c r="F454" s="222" t="s">
        <v>851</v>
      </c>
      <c r="G454" s="223" t="s">
        <v>304</v>
      </c>
      <c r="H454" s="224">
        <v>27.507000000000001</v>
      </c>
      <c r="I454" s="225"/>
      <c r="J454" s="226">
        <f>ROUND(I454*H454,2)</f>
        <v>0</v>
      </c>
      <c r="K454" s="222" t="s">
        <v>283</v>
      </c>
      <c r="L454" s="45"/>
      <c r="M454" s="227" t="s">
        <v>1</v>
      </c>
      <c r="N454" s="228" t="s">
        <v>41</v>
      </c>
      <c r="O454" s="92"/>
      <c r="P454" s="229">
        <f>O454*H454</f>
        <v>0</v>
      </c>
      <c r="Q454" s="229">
        <v>0</v>
      </c>
      <c r="R454" s="229">
        <f>Q454*H454</f>
        <v>0</v>
      </c>
      <c r="S454" s="229">
        <v>0</v>
      </c>
      <c r="T454" s="230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1" t="s">
        <v>178</v>
      </c>
      <c r="AT454" s="231" t="s">
        <v>174</v>
      </c>
      <c r="AU454" s="231" t="s">
        <v>85</v>
      </c>
      <c r="AY454" s="18" t="s">
        <v>173</v>
      </c>
      <c r="BE454" s="232">
        <f>IF(N454="základní",J454,0)</f>
        <v>0</v>
      </c>
      <c r="BF454" s="232">
        <f>IF(N454="snížená",J454,0)</f>
        <v>0</v>
      </c>
      <c r="BG454" s="232">
        <f>IF(N454="zákl. přenesená",J454,0)</f>
        <v>0</v>
      </c>
      <c r="BH454" s="232">
        <f>IF(N454="sníž. přenesená",J454,0)</f>
        <v>0</v>
      </c>
      <c r="BI454" s="232">
        <f>IF(N454="nulová",J454,0)</f>
        <v>0</v>
      </c>
      <c r="BJ454" s="18" t="s">
        <v>83</v>
      </c>
      <c r="BK454" s="232">
        <f>ROUND(I454*H454,2)</f>
        <v>0</v>
      </c>
      <c r="BL454" s="18" t="s">
        <v>178</v>
      </c>
      <c r="BM454" s="231" t="s">
        <v>852</v>
      </c>
    </row>
    <row r="455" s="12" customFormat="1">
      <c r="A455" s="12"/>
      <c r="B455" s="238"/>
      <c r="C455" s="239"/>
      <c r="D455" s="233" t="s">
        <v>182</v>
      </c>
      <c r="E455" s="240" t="s">
        <v>1</v>
      </c>
      <c r="F455" s="241" t="s">
        <v>853</v>
      </c>
      <c r="G455" s="239"/>
      <c r="H455" s="242">
        <v>32.152999999999999</v>
      </c>
      <c r="I455" s="243"/>
      <c r="J455" s="239"/>
      <c r="K455" s="239"/>
      <c r="L455" s="244"/>
      <c r="M455" s="245"/>
      <c r="N455" s="246"/>
      <c r="O455" s="246"/>
      <c r="P455" s="246"/>
      <c r="Q455" s="246"/>
      <c r="R455" s="246"/>
      <c r="S455" s="246"/>
      <c r="T455" s="247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T455" s="248" t="s">
        <v>182</v>
      </c>
      <c r="AU455" s="248" t="s">
        <v>85</v>
      </c>
      <c r="AV455" s="12" t="s">
        <v>85</v>
      </c>
      <c r="AW455" s="12" t="s">
        <v>32</v>
      </c>
      <c r="AX455" s="12" t="s">
        <v>76</v>
      </c>
      <c r="AY455" s="248" t="s">
        <v>173</v>
      </c>
    </row>
    <row r="456" s="12" customFormat="1">
      <c r="A456" s="12"/>
      <c r="B456" s="238"/>
      <c r="C456" s="239"/>
      <c r="D456" s="233" t="s">
        <v>182</v>
      </c>
      <c r="E456" s="240" t="s">
        <v>1</v>
      </c>
      <c r="F456" s="241" t="s">
        <v>854</v>
      </c>
      <c r="G456" s="239"/>
      <c r="H456" s="242">
        <v>-4.6459999999999999</v>
      </c>
      <c r="I456" s="243"/>
      <c r="J456" s="239"/>
      <c r="K456" s="239"/>
      <c r="L456" s="244"/>
      <c r="M456" s="245"/>
      <c r="N456" s="246"/>
      <c r="O456" s="246"/>
      <c r="P456" s="246"/>
      <c r="Q456" s="246"/>
      <c r="R456" s="246"/>
      <c r="S456" s="246"/>
      <c r="T456" s="247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T456" s="248" t="s">
        <v>182</v>
      </c>
      <c r="AU456" s="248" t="s">
        <v>85</v>
      </c>
      <c r="AV456" s="12" t="s">
        <v>85</v>
      </c>
      <c r="AW456" s="12" t="s">
        <v>32</v>
      </c>
      <c r="AX456" s="12" t="s">
        <v>76</v>
      </c>
      <c r="AY456" s="248" t="s">
        <v>173</v>
      </c>
    </row>
    <row r="457" s="13" customFormat="1">
      <c r="A457" s="13"/>
      <c r="B457" s="249"/>
      <c r="C457" s="250"/>
      <c r="D457" s="233" t="s">
        <v>182</v>
      </c>
      <c r="E457" s="251" t="s">
        <v>1</v>
      </c>
      <c r="F457" s="252" t="s">
        <v>184</v>
      </c>
      <c r="G457" s="250"/>
      <c r="H457" s="253">
        <v>27.506999999999998</v>
      </c>
      <c r="I457" s="254"/>
      <c r="J457" s="250"/>
      <c r="K457" s="250"/>
      <c r="L457" s="255"/>
      <c r="M457" s="256"/>
      <c r="N457" s="257"/>
      <c r="O457" s="257"/>
      <c r="P457" s="257"/>
      <c r="Q457" s="257"/>
      <c r="R457" s="257"/>
      <c r="S457" s="257"/>
      <c r="T457" s="25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9" t="s">
        <v>182</v>
      </c>
      <c r="AU457" s="259" t="s">
        <v>85</v>
      </c>
      <c r="AV457" s="13" t="s">
        <v>178</v>
      </c>
      <c r="AW457" s="13" t="s">
        <v>32</v>
      </c>
      <c r="AX457" s="13" t="s">
        <v>83</v>
      </c>
      <c r="AY457" s="259" t="s">
        <v>173</v>
      </c>
    </row>
    <row r="458" s="2" customFormat="1" ht="44.25" customHeight="1">
      <c r="A458" s="39"/>
      <c r="B458" s="40"/>
      <c r="C458" s="220" t="s">
        <v>624</v>
      </c>
      <c r="D458" s="220" t="s">
        <v>174</v>
      </c>
      <c r="E458" s="221" t="s">
        <v>855</v>
      </c>
      <c r="F458" s="222" t="s">
        <v>856</v>
      </c>
      <c r="G458" s="223" t="s">
        <v>304</v>
      </c>
      <c r="H458" s="224">
        <v>53.872</v>
      </c>
      <c r="I458" s="225"/>
      <c r="J458" s="226">
        <f>ROUND(I458*H458,2)</f>
        <v>0</v>
      </c>
      <c r="K458" s="222" t="s">
        <v>283</v>
      </c>
      <c r="L458" s="45"/>
      <c r="M458" s="227" t="s">
        <v>1</v>
      </c>
      <c r="N458" s="228" t="s">
        <v>41</v>
      </c>
      <c r="O458" s="92"/>
      <c r="P458" s="229">
        <f>O458*H458</f>
        <v>0</v>
      </c>
      <c r="Q458" s="229">
        <v>0</v>
      </c>
      <c r="R458" s="229">
        <f>Q458*H458</f>
        <v>0</v>
      </c>
      <c r="S458" s="229">
        <v>0</v>
      </c>
      <c r="T458" s="230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1" t="s">
        <v>178</v>
      </c>
      <c r="AT458" s="231" t="s">
        <v>174</v>
      </c>
      <c r="AU458" s="231" t="s">
        <v>85</v>
      </c>
      <c r="AY458" s="18" t="s">
        <v>173</v>
      </c>
      <c r="BE458" s="232">
        <f>IF(N458="základní",J458,0)</f>
        <v>0</v>
      </c>
      <c r="BF458" s="232">
        <f>IF(N458="snížená",J458,0)</f>
        <v>0</v>
      </c>
      <c r="BG458" s="232">
        <f>IF(N458="zákl. přenesená",J458,0)</f>
        <v>0</v>
      </c>
      <c r="BH458" s="232">
        <f>IF(N458="sníž. přenesená",J458,0)</f>
        <v>0</v>
      </c>
      <c r="BI458" s="232">
        <f>IF(N458="nulová",J458,0)</f>
        <v>0</v>
      </c>
      <c r="BJ458" s="18" t="s">
        <v>83</v>
      </c>
      <c r="BK458" s="232">
        <f>ROUND(I458*H458,2)</f>
        <v>0</v>
      </c>
      <c r="BL458" s="18" t="s">
        <v>178</v>
      </c>
      <c r="BM458" s="231" t="s">
        <v>857</v>
      </c>
    </row>
    <row r="459" s="15" customFormat="1">
      <c r="A459" s="15"/>
      <c r="B459" s="285"/>
      <c r="C459" s="286"/>
      <c r="D459" s="233" t="s">
        <v>182</v>
      </c>
      <c r="E459" s="287" t="s">
        <v>1</v>
      </c>
      <c r="F459" s="288" t="s">
        <v>858</v>
      </c>
      <c r="G459" s="286"/>
      <c r="H459" s="287" t="s">
        <v>1</v>
      </c>
      <c r="I459" s="289"/>
      <c r="J459" s="286"/>
      <c r="K459" s="286"/>
      <c r="L459" s="290"/>
      <c r="M459" s="291"/>
      <c r="N459" s="292"/>
      <c r="O459" s="292"/>
      <c r="P459" s="292"/>
      <c r="Q459" s="292"/>
      <c r="R459" s="292"/>
      <c r="S459" s="292"/>
      <c r="T459" s="293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94" t="s">
        <v>182</v>
      </c>
      <c r="AU459" s="294" t="s">
        <v>85</v>
      </c>
      <c r="AV459" s="15" t="s">
        <v>83</v>
      </c>
      <c r="AW459" s="15" t="s">
        <v>32</v>
      </c>
      <c r="AX459" s="15" t="s">
        <v>76</v>
      </c>
      <c r="AY459" s="294" t="s">
        <v>173</v>
      </c>
    </row>
    <row r="460" s="12" customFormat="1">
      <c r="A460" s="12"/>
      <c r="B460" s="238"/>
      <c r="C460" s="239"/>
      <c r="D460" s="233" t="s">
        <v>182</v>
      </c>
      <c r="E460" s="240" t="s">
        <v>1</v>
      </c>
      <c r="F460" s="241" t="s">
        <v>859</v>
      </c>
      <c r="G460" s="239"/>
      <c r="H460" s="242">
        <v>35.372</v>
      </c>
      <c r="I460" s="243"/>
      <c r="J460" s="239"/>
      <c r="K460" s="239"/>
      <c r="L460" s="244"/>
      <c r="M460" s="245"/>
      <c r="N460" s="246"/>
      <c r="O460" s="246"/>
      <c r="P460" s="246"/>
      <c r="Q460" s="246"/>
      <c r="R460" s="246"/>
      <c r="S460" s="246"/>
      <c r="T460" s="247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T460" s="248" t="s">
        <v>182</v>
      </c>
      <c r="AU460" s="248" t="s">
        <v>85</v>
      </c>
      <c r="AV460" s="12" t="s">
        <v>85</v>
      </c>
      <c r="AW460" s="12" t="s">
        <v>32</v>
      </c>
      <c r="AX460" s="12" t="s">
        <v>76</v>
      </c>
      <c r="AY460" s="248" t="s">
        <v>173</v>
      </c>
    </row>
    <row r="461" s="12" customFormat="1">
      <c r="A461" s="12"/>
      <c r="B461" s="238"/>
      <c r="C461" s="239"/>
      <c r="D461" s="233" t="s">
        <v>182</v>
      </c>
      <c r="E461" s="240" t="s">
        <v>1</v>
      </c>
      <c r="F461" s="241" t="s">
        <v>860</v>
      </c>
      <c r="G461" s="239"/>
      <c r="H461" s="242">
        <v>24.559999999999999</v>
      </c>
      <c r="I461" s="243"/>
      <c r="J461" s="239"/>
      <c r="K461" s="239"/>
      <c r="L461" s="244"/>
      <c r="M461" s="245"/>
      <c r="N461" s="246"/>
      <c r="O461" s="246"/>
      <c r="P461" s="246"/>
      <c r="Q461" s="246"/>
      <c r="R461" s="246"/>
      <c r="S461" s="246"/>
      <c r="T461" s="247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T461" s="248" t="s">
        <v>182</v>
      </c>
      <c r="AU461" s="248" t="s">
        <v>85</v>
      </c>
      <c r="AV461" s="12" t="s">
        <v>85</v>
      </c>
      <c r="AW461" s="12" t="s">
        <v>32</v>
      </c>
      <c r="AX461" s="12" t="s">
        <v>76</v>
      </c>
      <c r="AY461" s="248" t="s">
        <v>173</v>
      </c>
    </row>
    <row r="462" s="12" customFormat="1">
      <c r="A462" s="12"/>
      <c r="B462" s="238"/>
      <c r="C462" s="239"/>
      <c r="D462" s="233" t="s">
        <v>182</v>
      </c>
      <c r="E462" s="240" t="s">
        <v>1</v>
      </c>
      <c r="F462" s="241" t="s">
        <v>861</v>
      </c>
      <c r="G462" s="239"/>
      <c r="H462" s="242">
        <v>-6.0599999999999996</v>
      </c>
      <c r="I462" s="243"/>
      <c r="J462" s="239"/>
      <c r="K462" s="239"/>
      <c r="L462" s="244"/>
      <c r="M462" s="245"/>
      <c r="N462" s="246"/>
      <c r="O462" s="246"/>
      <c r="P462" s="246"/>
      <c r="Q462" s="246"/>
      <c r="R462" s="246"/>
      <c r="S462" s="246"/>
      <c r="T462" s="247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T462" s="248" t="s">
        <v>182</v>
      </c>
      <c r="AU462" s="248" t="s">
        <v>85</v>
      </c>
      <c r="AV462" s="12" t="s">
        <v>85</v>
      </c>
      <c r="AW462" s="12" t="s">
        <v>32</v>
      </c>
      <c r="AX462" s="12" t="s">
        <v>76</v>
      </c>
      <c r="AY462" s="248" t="s">
        <v>173</v>
      </c>
    </row>
    <row r="463" s="13" customFormat="1">
      <c r="A463" s="13"/>
      <c r="B463" s="249"/>
      <c r="C463" s="250"/>
      <c r="D463" s="233" t="s">
        <v>182</v>
      </c>
      <c r="E463" s="251" t="s">
        <v>1</v>
      </c>
      <c r="F463" s="252" t="s">
        <v>184</v>
      </c>
      <c r="G463" s="250"/>
      <c r="H463" s="253">
        <v>53.872</v>
      </c>
      <c r="I463" s="254"/>
      <c r="J463" s="250"/>
      <c r="K463" s="250"/>
      <c r="L463" s="255"/>
      <c r="M463" s="256"/>
      <c r="N463" s="257"/>
      <c r="O463" s="257"/>
      <c r="P463" s="257"/>
      <c r="Q463" s="257"/>
      <c r="R463" s="257"/>
      <c r="S463" s="257"/>
      <c r="T463" s="25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9" t="s">
        <v>182</v>
      </c>
      <c r="AU463" s="259" t="s">
        <v>85</v>
      </c>
      <c r="AV463" s="13" t="s">
        <v>178</v>
      </c>
      <c r="AW463" s="13" t="s">
        <v>32</v>
      </c>
      <c r="AX463" s="13" t="s">
        <v>83</v>
      </c>
      <c r="AY463" s="259" t="s">
        <v>173</v>
      </c>
    </row>
    <row r="464" s="2" customFormat="1" ht="49.05" customHeight="1">
      <c r="A464" s="39"/>
      <c r="B464" s="40"/>
      <c r="C464" s="220" t="s">
        <v>862</v>
      </c>
      <c r="D464" s="220" t="s">
        <v>174</v>
      </c>
      <c r="E464" s="221" t="s">
        <v>863</v>
      </c>
      <c r="F464" s="222" t="s">
        <v>864</v>
      </c>
      <c r="G464" s="223" t="s">
        <v>314</v>
      </c>
      <c r="H464" s="224">
        <v>12.689</v>
      </c>
      <c r="I464" s="225"/>
      <c r="J464" s="226">
        <f>ROUND(I464*H464,2)</f>
        <v>0</v>
      </c>
      <c r="K464" s="222" t="s">
        <v>283</v>
      </c>
      <c r="L464" s="45"/>
      <c r="M464" s="227" t="s">
        <v>1</v>
      </c>
      <c r="N464" s="228" t="s">
        <v>41</v>
      </c>
      <c r="O464" s="92"/>
      <c r="P464" s="229">
        <f>O464*H464</f>
        <v>0</v>
      </c>
      <c r="Q464" s="229">
        <v>0</v>
      </c>
      <c r="R464" s="229">
        <f>Q464*H464</f>
        <v>0</v>
      </c>
      <c r="S464" s="229">
        <v>0</v>
      </c>
      <c r="T464" s="230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1" t="s">
        <v>178</v>
      </c>
      <c r="AT464" s="231" t="s">
        <v>174</v>
      </c>
      <c r="AU464" s="231" t="s">
        <v>85</v>
      </c>
      <c r="AY464" s="18" t="s">
        <v>173</v>
      </c>
      <c r="BE464" s="232">
        <f>IF(N464="základní",J464,0)</f>
        <v>0</v>
      </c>
      <c r="BF464" s="232">
        <f>IF(N464="snížená",J464,0)</f>
        <v>0</v>
      </c>
      <c r="BG464" s="232">
        <f>IF(N464="zákl. přenesená",J464,0)</f>
        <v>0</v>
      </c>
      <c r="BH464" s="232">
        <f>IF(N464="sníž. přenesená",J464,0)</f>
        <v>0</v>
      </c>
      <c r="BI464" s="232">
        <f>IF(N464="nulová",J464,0)</f>
        <v>0</v>
      </c>
      <c r="BJ464" s="18" t="s">
        <v>83</v>
      </c>
      <c r="BK464" s="232">
        <f>ROUND(I464*H464,2)</f>
        <v>0</v>
      </c>
      <c r="BL464" s="18" t="s">
        <v>178</v>
      </c>
      <c r="BM464" s="231" t="s">
        <v>865</v>
      </c>
    </row>
    <row r="465" s="12" customFormat="1">
      <c r="A465" s="12"/>
      <c r="B465" s="238"/>
      <c r="C465" s="239"/>
      <c r="D465" s="233" t="s">
        <v>182</v>
      </c>
      <c r="E465" s="240" t="s">
        <v>1</v>
      </c>
      <c r="F465" s="241" t="s">
        <v>866</v>
      </c>
      <c r="G465" s="239"/>
      <c r="H465" s="242">
        <v>3.8889999999999998</v>
      </c>
      <c r="I465" s="243"/>
      <c r="J465" s="239"/>
      <c r="K465" s="239"/>
      <c r="L465" s="244"/>
      <c r="M465" s="245"/>
      <c r="N465" s="246"/>
      <c r="O465" s="246"/>
      <c r="P465" s="246"/>
      <c r="Q465" s="246"/>
      <c r="R465" s="246"/>
      <c r="S465" s="246"/>
      <c r="T465" s="247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T465" s="248" t="s">
        <v>182</v>
      </c>
      <c r="AU465" s="248" t="s">
        <v>85</v>
      </c>
      <c r="AV465" s="12" t="s">
        <v>85</v>
      </c>
      <c r="AW465" s="12" t="s">
        <v>32</v>
      </c>
      <c r="AX465" s="12" t="s">
        <v>76</v>
      </c>
      <c r="AY465" s="248" t="s">
        <v>173</v>
      </c>
    </row>
    <row r="466" s="12" customFormat="1">
      <c r="A466" s="12"/>
      <c r="B466" s="238"/>
      <c r="C466" s="239"/>
      <c r="D466" s="233" t="s">
        <v>182</v>
      </c>
      <c r="E466" s="240" t="s">
        <v>1</v>
      </c>
      <c r="F466" s="241" t="s">
        <v>867</v>
      </c>
      <c r="G466" s="239"/>
      <c r="H466" s="242">
        <v>6.1849999999999996</v>
      </c>
      <c r="I466" s="243"/>
      <c r="J466" s="239"/>
      <c r="K466" s="239"/>
      <c r="L466" s="244"/>
      <c r="M466" s="245"/>
      <c r="N466" s="246"/>
      <c r="O466" s="246"/>
      <c r="P466" s="246"/>
      <c r="Q466" s="246"/>
      <c r="R466" s="246"/>
      <c r="S466" s="246"/>
      <c r="T466" s="247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T466" s="248" t="s">
        <v>182</v>
      </c>
      <c r="AU466" s="248" t="s">
        <v>85</v>
      </c>
      <c r="AV466" s="12" t="s">
        <v>85</v>
      </c>
      <c r="AW466" s="12" t="s">
        <v>32</v>
      </c>
      <c r="AX466" s="12" t="s">
        <v>76</v>
      </c>
      <c r="AY466" s="248" t="s">
        <v>173</v>
      </c>
    </row>
    <row r="467" s="12" customFormat="1">
      <c r="A467" s="12"/>
      <c r="B467" s="238"/>
      <c r="C467" s="239"/>
      <c r="D467" s="233" t="s">
        <v>182</v>
      </c>
      <c r="E467" s="240" t="s">
        <v>1</v>
      </c>
      <c r="F467" s="241" t="s">
        <v>868</v>
      </c>
      <c r="G467" s="239"/>
      <c r="H467" s="242">
        <v>2.6150000000000002</v>
      </c>
      <c r="I467" s="243"/>
      <c r="J467" s="239"/>
      <c r="K467" s="239"/>
      <c r="L467" s="244"/>
      <c r="M467" s="245"/>
      <c r="N467" s="246"/>
      <c r="O467" s="246"/>
      <c r="P467" s="246"/>
      <c r="Q467" s="246"/>
      <c r="R467" s="246"/>
      <c r="S467" s="246"/>
      <c r="T467" s="247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T467" s="248" t="s">
        <v>182</v>
      </c>
      <c r="AU467" s="248" t="s">
        <v>85</v>
      </c>
      <c r="AV467" s="12" t="s">
        <v>85</v>
      </c>
      <c r="AW467" s="12" t="s">
        <v>32</v>
      </c>
      <c r="AX467" s="12" t="s">
        <v>76</v>
      </c>
      <c r="AY467" s="248" t="s">
        <v>173</v>
      </c>
    </row>
    <row r="468" s="13" customFormat="1">
      <c r="A468" s="13"/>
      <c r="B468" s="249"/>
      <c r="C468" s="250"/>
      <c r="D468" s="233" t="s">
        <v>182</v>
      </c>
      <c r="E468" s="251" t="s">
        <v>1</v>
      </c>
      <c r="F468" s="252" t="s">
        <v>184</v>
      </c>
      <c r="G468" s="250"/>
      <c r="H468" s="253">
        <v>12.689</v>
      </c>
      <c r="I468" s="254"/>
      <c r="J468" s="250"/>
      <c r="K468" s="250"/>
      <c r="L468" s="255"/>
      <c r="M468" s="256"/>
      <c r="N468" s="257"/>
      <c r="O468" s="257"/>
      <c r="P468" s="257"/>
      <c r="Q468" s="257"/>
      <c r="R468" s="257"/>
      <c r="S468" s="257"/>
      <c r="T468" s="25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9" t="s">
        <v>182</v>
      </c>
      <c r="AU468" s="259" t="s">
        <v>85</v>
      </c>
      <c r="AV468" s="13" t="s">
        <v>178</v>
      </c>
      <c r="AW468" s="13" t="s">
        <v>32</v>
      </c>
      <c r="AX468" s="13" t="s">
        <v>83</v>
      </c>
      <c r="AY468" s="259" t="s">
        <v>173</v>
      </c>
    </row>
    <row r="469" s="2" customFormat="1" ht="49.05" customHeight="1">
      <c r="A469" s="39"/>
      <c r="B469" s="40"/>
      <c r="C469" s="220" t="s">
        <v>628</v>
      </c>
      <c r="D469" s="220" t="s">
        <v>174</v>
      </c>
      <c r="E469" s="221" t="s">
        <v>869</v>
      </c>
      <c r="F469" s="222" t="s">
        <v>870</v>
      </c>
      <c r="G469" s="223" t="s">
        <v>314</v>
      </c>
      <c r="H469" s="224">
        <v>6.3600000000000003</v>
      </c>
      <c r="I469" s="225"/>
      <c r="J469" s="226">
        <f>ROUND(I469*H469,2)</f>
        <v>0</v>
      </c>
      <c r="K469" s="222" t="s">
        <v>283</v>
      </c>
      <c r="L469" s="45"/>
      <c r="M469" s="227" t="s">
        <v>1</v>
      </c>
      <c r="N469" s="228" t="s">
        <v>41</v>
      </c>
      <c r="O469" s="92"/>
      <c r="P469" s="229">
        <f>O469*H469</f>
        <v>0</v>
      </c>
      <c r="Q469" s="229">
        <v>0</v>
      </c>
      <c r="R469" s="229">
        <f>Q469*H469</f>
        <v>0</v>
      </c>
      <c r="S469" s="229">
        <v>0</v>
      </c>
      <c r="T469" s="230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1" t="s">
        <v>178</v>
      </c>
      <c r="AT469" s="231" t="s">
        <v>174</v>
      </c>
      <c r="AU469" s="231" t="s">
        <v>85</v>
      </c>
      <c r="AY469" s="18" t="s">
        <v>173</v>
      </c>
      <c r="BE469" s="232">
        <f>IF(N469="základní",J469,0)</f>
        <v>0</v>
      </c>
      <c r="BF469" s="232">
        <f>IF(N469="snížená",J469,0)</f>
        <v>0</v>
      </c>
      <c r="BG469" s="232">
        <f>IF(N469="zákl. přenesená",J469,0)</f>
        <v>0</v>
      </c>
      <c r="BH469" s="232">
        <f>IF(N469="sníž. přenesená",J469,0)</f>
        <v>0</v>
      </c>
      <c r="BI469" s="232">
        <f>IF(N469="nulová",J469,0)</f>
        <v>0</v>
      </c>
      <c r="BJ469" s="18" t="s">
        <v>83</v>
      </c>
      <c r="BK469" s="232">
        <f>ROUND(I469*H469,2)</f>
        <v>0</v>
      </c>
      <c r="BL469" s="18" t="s">
        <v>178</v>
      </c>
      <c r="BM469" s="231" t="s">
        <v>871</v>
      </c>
    </row>
    <row r="470" s="12" customFormat="1">
      <c r="A470" s="12"/>
      <c r="B470" s="238"/>
      <c r="C470" s="239"/>
      <c r="D470" s="233" t="s">
        <v>182</v>
      </c>
      <c r="E470" s="240" t="s">
        <v>1</v>
      </c>
      <c r="F470" s="241" t="s">
        <v>872</v>
      </c>
      <c r="G470" s="239"/>
      <c r="H470" s="242">
        <v>6.3600000000000003</v>
      </c>
      <c r="I470" s="243"/>
      <c r="J470" s="239"/>
      <c r="K470" s="239"/>
      <c r="L470" s="244"/>
      <c r="M470" s="245"/>
      <c r="N470" s="246"/>
      <c r="O470" s="246"/>
      <c r="P470" s="246"/>
      <c r="Q470" s="246"/>
      <c r="R470" s="246"/>
      <c r="S470" s="246"/>
      <c r="T470" s="247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T470" s="248" t="s">
        <v>182</v>
      </c>
      <c r="AU470" s="248" t="s">
        <v>85</v>
      </c>
      <c r="AV470" s="12" t="s">
        <v>85</v>
      </c>
      <c r="AW470" s="12" t="s">
        <v>32</v>
      </c>
      <c r="AX470" s="12" t="s">
        <v>76</v>
      </c>
      <c r="AY470" s="248" t="s">
        <v>173</v>
      </c>
    </row>
    <row r="471" s="13" customFormat="1">
      <c r="A471" s="13"/>
      <c r="B471" s="249"/>
      <c r="C471" s="250"/>
      <c r="D471" s="233" t="s">
        <v>182</v>
      </c>
      <c r="E471" s="251" t="s">
        <v>1</v>
      </c>
      <c r="F471" s="252" t="s">
        <v>184</v>
      </c>
      <c r="G471" s="250"/>
      <c r="H471" s="253">
        <v>6.3600000000000003</v>
      </c>
      <c r="I471" s="254"/>
      <c r="J471" s="250"/>
      <c r="K471" s="250"/>
      <c r="L471" s="255"/>
      <c r="M471" s="256"/>
      <c r="N471" s="257"/>
      <c r="O471" s="257"/>
      <c r="P471" s="257"/>
      <c r="Q471" s="257"/>
      <c r="R471" s="257"/>
      <c r="S471" s="257"/>
      <c r="T471" s="25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9" t="s">
        <v>182</v>
      </c>
      <c r="AU471" s="259" t="s">
        <v>85</v>
      </c>
      <c r="AV471" s="13" t="s">
        <v>178</v>
      </c>
      <c r="AW471" s="13" t="s">
        <v>32</v>
      </c>
      <c r="AX471" s="13" t="s">
        <v>83</v>
      </c>
      <c r="AY471" s="259" t="s">
        <v>173</v>
      </c>
    </row>
    <row r="472" s="2" customFormat="1" ht="24.15" customHeight="1">
      <c r="A472" s="39"/>
      <c r="B472" s="40"/>
      <c r="C472" s="220" t="s">
        <v>873</v>
      </c>
      <c r="D472" s="220" t="s">
        <v>174</v>
      </c>
      <c r="E472" s="221" t="s">
        <v>874</v>
      </c>
      <c r="F472" s="222" t="s">
        <v>875</v>
      </c>
      <c r="G472" s="223" t="s">
        <v>353</v>
      </c>
      <c r="H472" s="224">
        <v>23.449999999999999</v>
      </c>
      <c r="I472" s="225"/>
      <c r="J472" s="226">
        <f>ROUND(I472*H472,2)</f>
        <v>0</v>
      </c>
      <c r="K472" s="222" t="s">
        <v>283</v>
      </c>
      <c r="L472" s="45"/>
      <c r="M472" s="227" t="s">
        <v>1</v>
      </c>
      <c r="N472" s="228" t="s">
        <v>41</v>
      </c>
      <c r="O472" s="92"/>
      <c r="P472" s="229">
        <f>O472*H472</f>
        <v>0</v>
      </c>
      <c r="Q472" s="229">
        <v>0</v>
      </c>
      <c r="R472" s="229">
        <f>Q472*H472</f>
        <v>0</v>
      </c>
      <c r="S472" s="229">
        <v>0</v>
      </c>
      <c r="T472" s="230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1" t="s">
        <v>178</v>
      </c>
      <c r="AT472" s="231" t="s">
        <v>174</v>
      </c>
      <c r="AU472" s="231" t="s">
        <v>85</v>
      </c>
      <c r="AY472" s="18" t="s">
        <v>173</v>
      </c>
      <c r="BE472" s="232">
        <f>IF(N472="základní",J472,0)</f>
        <v>0</v>
      </c>
      <c r="BF472" s="232">
        <f>IF(N472="snížená",J472,0)</f>
        <v>0</v>
      </c>
      <c r="BG472" s="232">
        <f>IF(N472="zákl. přenesená",J472,0)</f>
        <v>0</v>
      </c>
      <c r="BH472" s="232">
        <f>IF(N472="sníž. přenesená",J472,0)</f>
        <v>0</v>
      </c>
      <c r="BI472" s="232">
        <f>IF(N472="nulová",J472,0)</f>
        <v>0</v>
      </c>
      <c r="BJ472" s="18" t="s">
        <v>83</v>
      </c>
      <c r="BK472" s="232">
        <f>ROUND(I472*H472,2)</f>
        <v>0</v>
      </c>
      <c r="BL472" s="18" t="s">
        <v>178</v>
      </c>
      <c r="BM472" s="231" t="s">
        <v>876</v>
      </c>
    </row>
    <row r="473" s="12" customFormat="1">
      <c r="A473" s="12"/>
      <c r="B473" s="238"/>
      <c r="C473" s="239"/>
      <c r="D473" s="233" t="s">
        <v>182</v>
      </c>
      <c r="E473" s="240" t="s">
        <v>1</v>
      </c>
      <c r="F473" s="241" t="s">
        <v>877</v>
      </c>
      <c r="G473" s="239"/>
      <c r="H473" s="242">
        <v>23.449999999999999</v>
      </c>
      <c r="I473" s="243"/>
      <c r="J473" s="239"/>
      <c r="K473" s="239"/>
      <c r="L473" s="244"/>
      <c r="M473" s="245"/>
      <c r="N473" s="246"/>
      <c r="O473" s="246"/>
      <c r="P473" s="246"/>
      <c r="Q473" s="246"/>
      <c r="R473" s="246"/>
      <c r="S473" s="246"/>
      <c r="T473" s="247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T473" s="248" t="s">
        <v>182</v>
      </c>
      <c r="AU473" s="248" t="s">
        <v>85</v>
      </c>
      <c r="AV473" s="12" t="s">
        <v>85</v>
      </c>
      <c r="AW473" s="12" t="s">
        <v>32</v>
      </c>
      <c r="AX473" s="12" t="s">
        <v>76</v>
      </c>
      <c r="AY473" s="248" t="s">
        <v>173</v>
      </c>
    </row>
    <row r="474" s="13" customFormat="1">
      <c r="A474" s="13"/>
      <c r="B474" s="249"/>
      <c r="C474" s="250"/>
      <c r="D474" s="233" t="s">
        <v>182</v>
      </c>
      <c r="E474" s="251" t="s">
        <v>1</v>
      </c>
      <c r="F474" s="252" t="s">
        <v>184</v>
      </c>
      <c r="G474" s="250"/>
      <c r="H474" s="253">
        <v>23.449999999999999</v>
      </c>
      <c r="I474" s="254"/>
      <c r="J474" s="250"/>
      <c r="K474" s="250"/>
      <c r="L474" s="255"/>
      <c r="M474" s="256"/>
      <c r="N474" s="257"/>
      <c r="O474" s="257"/>
      <c r="P474" s="257"/>
      <c r="Q474" s="257"/>
      <c r="R474" s="257"/>
      <c r="S474" s="257"/>
      <c r="T474" s="25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9" t="s">
        <v>182</v>
      </c>
      <c r="AU474" s="259" t="s">
        <v>85</v>
      </c>
      <c r="AV474" s="13" t="s">
        <v>178</v>
      </c>
      <c r="AW474" s="13" t="s">
        <v>32</v>
      </c>
      <c r="AX474" s="13" t="s">
        <v>83</v>
      </c>
      <c r="AY474" s="259" t="s">
        <v>173</v>
      </c>
    </row>
    <row r="475" s="2" customFormat="1" ht="24.15" customHeight="1">
      <c r="A475" s="39"/>
      <c r="B475" s="40"/>
      <c r="C475" s="220" t="s">
        <v>632</v>
      </c>
      <c r="D475" s="220" t="s">
        <v>174</v>
      </c>
      <c r="E475" s="221" t="s">
        <v>878</v>
      </c>
      <c r="F475" s="222" t="s">
        <v>879</v>
      </c>
      <c r="G475" s="223" t="s">
        <v>314</v>
      </c>
      <c r="H475" s="224">
        <v>14.960000000000001</v>
      </c>
      <c r="I475" s="225"/>
      <c r="J475" s="226">
        <f>ROUND(I475*H475,2)</f>
        <v>0</v>
      </c>
      <c r="K475" s="222" t="s">
        <v>283</v>
      </c>
      <c r="L475" s="45"/>
      <c r="M475" s="227" t="s">
        <v>1</v>
      </c>
      <c r="N475" s="228" t="s">
        <v>41</v>
      </c>
      <c r="O475" s="92"/>
      <c r="P475" s="229">
        <f>O475*H475</f>
        <v>0</v>
      </c>
      <c r="Q475" s="229">
        <v>0</v>
      </c>
      <c r="R475" s="229">
        <f>Q475*H475</f>
        <v>0</v>
      </c>
      <c r="S475" s="229">
        <v>0</v>
      </c>
      <c r="T475" s="230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1" t="s">
        <v>178</v>
      </c>
      <c r="AT475" s="231" t="s">
        <v>174</v>
      </c>
      <c r="AU475" s="231" t="s">
        <v>85</v>
      </c>
      <c r="AY475" s="18" t="s">
        <v>173</v>
      </c>
      <c r="BE475" s="232">
        <f>IF(N475="základní",J475,0)</f>
        <v>0</v>
      </c>
      <c r="BF475" s="232">
        <f>IF(N475="snížená",J475,0)</f>
        <v>0</v>
      </c>
      <c r="BG475" s="232">
        <f>IF(N475="zákl. přenesená",J475,0)</f>
        <v>0</v>
      </c>
      <c r="BH475" s="232">
        <f>IF(N475="sníž. přenesená",J475,0)</f>
        <v>0</v>
      </c>
      <c r="BI475" s="232">
        <f>IF(N475="nulová",J475,0)</f>
        <v>0</v>
      </c>
      <c r="BJ475" s="18" t="s">
        <v>83</v>
      </c>
      <c r="BK475" s="232">
        <f>ROUND(I475*H475,2)</f>
        <v>0</v>
      </c>
      <c r="BL475" s="18" t="s">
        <v>178</v>
      </c>
      <c r="BM475" s="231" t="s">
        <v>880</v>
      </c>
    </row>
    <row r="476" s="12" customFormat="1">
      <c r="A476" s="12"/>
      <c r="B476" s="238"/>
      <c r="C476" s="239"/>
      <c r="D476" s="233" t="s">
        <v>182</v>
      </c>
      <c r="E476" s="240" t="s">
        <v>1</v>
      </c>
      <c r="F476" s="241" t="s">
        <v>881</v>
      </c>
      <c r="G476" s="239"/>
      <c r="H476" s="242">
        <v>14.960000000000001</v>
      </c>
      <c r="I476" s="243"/>
      <c r="J476" s="239"/>
      <c r="K476" s="239"/>
      <c r="L476" s="244"/>
      <c r="M476" s="245"/>
      <c r="N476" s="246"/>
      <c r="O476" s="246"/>
      <c r="P476" s="246"/>
      <c r="Q476" s="246"/>
      <c r="R476" s="246"/>
      <c r="S476" s="246"/>
      <c r="T476" s="247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T476" s="248" t="s">
        <v>182</v>
      </c>
      <c r="AU476" s="248" t="s">
        <v>85</v>
      </c>
      <c r="AV476" s="12" t="s">
        <v>85</v>
      </c>
      <c r="AW476" s="12" t="s">
        <v>32</v>
      </c>
      <c r="AX476" s="12" t="s">
        <v>76</v>
      </c>
      <c r="AY476" s="248" t="s">
        <v>173</v>
      </c>
    </row>
    <row r="477" s="13" customFormat="1">
      <c r="A477" s="13"/>
      <c r="B477" s="249"/>
      <c r="C477" s="250"/>
      <c r="D477" s="233" t="s">
        <v>182</v>
      </c>
      <c r="E477" s="251" t="s">
        <v>1</v>
      </c>
      <c r="F477" s="252" t="s">
        <v>184</v>
      </c>
      <c r="G477" s="250"/>
      <c r="H477" s="253">
        <v>14.960000000000001</v>
      </c>
      <c r="I477" s="254"/>
      <c r="J477" s="250"/>
      <c r="K477" s="250"/>
      <c r="L477" s="255"/>
      <c r="M477" s="256"/>
      <c r="N477" s="257"/>
      <c r="O477" s="257"/>
      <c r="P477" s="257"/>
      <c r="Q477" s="257"/>
      <c r="R477" s="257"/>
      <c r="S477" s="257"/>
      <c r="T477" s="25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9" t="s">
        <v>182</v>
      </c>
      <c r="AU477" s="259" t="s">
        <v>85</v>
      </c>
      <c r="AV477" s="13" t="s">
        <v>178</v>
      </c>
      <c r="AW477" s="13" t="s">
        <v>32</v>
      </c>
      <c r="AX477" s="13" t="s">
        <v>83</v>
      </c>
      <c r="AY477" s="259" t="s">
        <v>173</v>
      </c>
    </row>
    <row r="478" s="2" customFormat="1" ht="44.25" customHeight="1">
      <c r="A478" s="39"/>
      <c r="B478" s="40"/>
      <c r="C478" s="220" t="s">
        <v>882</v>
      </c>
      <c r="D478" s="220" t="s">
        <v>174</v>
      </c>
      <c r="E478" s="221" t="s">
        <v>883</v>
      </c>
      <c r="F478" s="222" t="s">
        <v>884</v>
      </c>
      <c r="G478" s="223" t="s">
        <v>304</v>
      </c>
      <c r="H478" s="224">
        <v>5.9880000000000004</v>
      </c>
      <c r="I478" s="225"/>
      <c r="J478" s="226">
        <f>ROUND(I478*H478,2)</f>
        <v>0</v>
      </c>
      <c r="K478" s="222" t="s">
        <v>283</v>
      </c>
      <c r="L478" s="45"/>
      <c r="M478" s="227" t="s">
        <v>1</v>
      </c>
      <c r="N478" s="228" t="s">
        <v>41</v>
      </c>
      <c r="O478" s="92"/>
      <c r="P478" s="229">
        <f>O478*H478</f>
        <v>0</v>
      </c>
      <c r="Q478" s="229">
        <v>0</v>
      </c>
      <c r="R478" s="229">
        <f>Q478*H478</f>
        <v>0</v>
      </c>
      <c r="S478" s="229">
        <v>0</v>
      </c>
      <c r="T478" s="230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1" t="s">
        <v>178</v>
      </c>
      <c r="AT478" s="231" t="s">
        <v>174</v>
      </c>
      <c r="AU478" s="231" t="s">
        <v>85</v>
      </c>
      <c r="AY478" s="18" t="s">
        <v>173</v>
      </c>
      <c r="BE478" s="232">
        <f>IF(N478="základní",J478,0)</f>
        <v>0</v>
      </c>
      <c r="BF478" s="232">
        <f>IF(N478="snížená",J478,0)</f>
        <v>0</v>
      </c>
      <c r="BG478" s="232">
        <f>IF(N478="zákl. přenesená",J478,0)</f>
        <v>0</v>
      </c>
      <c r="BH478" s="232">
        <f>IF(N478="sníž. přenesená",J478,0)</f>
        <v>0</v>
      </c>
      <c r="BI478" s="232">
        <f>IF(N478="nulová",J478,0)</f>
        <v>0</v>
      </c>
      <c r="BJ478" s="18" t="s">
        <v>83</v>
      </c>
      <c r="BK478" s="232">
        <f>ROUND(I478*H478,2)</f>
        <v>0</v>
      </c>
      <c r="BL478" s="18" t="s">
        <v>178</v>
      </c>
      <c r="BM478" s="231" t="s">
        <v>885</v>
      </c>
    </row>
    <row r="479" s="15" customFormat="1">
      <c r="A479" s="15"/>
      <c r="B479" s="285"/>
      <c r="C479" s="286"/>
      <c r="D479" s="233" t="s">
        <v>182</v>
      </c>
      <c r="E479" s="287" t="s">
        <v>1</v>
      </c>
      <c r="F479" s="288" t="s">
        <v>886</v>
      </c>
      <c r="G479" s="286"/>
      <c r="H479" s="287" t="s">
        <v>1</v>
      </c>
      <c r="I479" s="289"/>
      <c r="J479" s="286"/>
      <c r="K479" s="286"/>
      <c r="L479" s="290"/>
      <c r="M479" s="291"/>
      <c r="N479" s="292"/>
      <c r="O479" s="292"/>
      <c r="P479" s="292"/>
      <c r="Q479" s="292"/>
      <c r="R479" s="292"/>
      <c r="S479" s="292"/>
      <c r="T479" s="293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94" t="s">
        <v>182</v>
      </c>
      <c r="AU479" s="294" t="s">
        <v>85</v>
      </c>
      <c r="AV479" s="15" t="s">
        <v>83</v>
      </c>
      <c r="AW479" s="15" t="s">
        <v>32</v>
      </c>
      <c r="AX479" s="15" t="s">
        <v>76</v>
      </c>
      <c r="AY479" s="294" t="s">
        <v>173</v>
      </c>
    </row>
    <row r="480" s="12" customFormat="1">
      <c r="A480" s="12"/>
      <c r="B480" s="238"/>
      <c r="C480" s="239"/>
      <c r="D480" s="233" t="s">
        <v>182</v>
      </c>
      <c r="E480" s="240" t="s">
        <v>1</v>
      </c>
      <c r="F480" s="241" t="s">
        <v>887</v>
      </c>
      <c r="G480" s="239"/>
      <c r="H480" s="242">
        <v>0.47999999999999998</v>
      </c>
      <c r="I480" s="243"/>
      <c r="J480" s="239"/>
      <c r="K480" s="239"/>
      <c r="L480" s="244"/>
      <c r="M480" s="245"/>
      <c r="N480" s="246"/>
      <c r="O480" s="246"/>
      <c r="P480" s="246"/>
      <c r="Q480" s="246"/>
      <c r="R480" s="246"/>
      <c r="S480" s="246"/>
      <c r="T480" s="247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T480" s="248" t="s">
        <v>182</v>
      </c>
      <c r="AU480" s="248" t="s">
        <v>85</v>
      </c>
      <c r="AV480" s="12" t="s">
        <v>85</v>
      </c>
      <c r="AW480" s="12" t="s">
        <v>32</v>
      </c>
      <c r="AX480" s="12" t="s">
        <v>76</v>
      </c>
      <c r="AY480" s="248" t="s">
        <v>173</v>
      </c>
    </row>
    <row r="481" s="15" customFormat="1">
      <c r="A481" s="15"/>
      <c r="B481" s="285"/>
      <c r="C481" s="286"/>
      <c r="D481" s="233" t="s">
        <v>182</v>
      </c>
      <c r="E481" s="287" t="s">
        <v>1</v>
      </c>
      <c r="F481" s="288" t="s">
        <v>858</v>
      </c>
      <c r="G481" s="286"/>
      <c r="H481" s="287" t="s">
        <v>1</v>
      </c>
      <c r="I481" s="289"/>
      <c r="J481" s="286"/>
      <c r="K481" s="286"/>
      <c r="L481" s="290"/>
      <c r="M481" s="291"/>
      <c r="N481" s="292"/>
      <c r="O481" s="292"/>
      <c r="P481" s="292"/>
      <c r="Q481" s="292"/>
      <c r="R481" s="292"/>
      <c r="S481" s="292"/>
      <c r="T481" s="293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94" t="s">
        <v>182</v>
      </c>
      <c r="AU481" s="294" t="s">
        <v>85</v>
      </c>
      <c r="AV481" s="15" t="s">
        <v>83</v>
      </c>
      <c r="AW481" s="15" t="s">
        <v>32</v>
      </c>
      <c r="AX481" s="15" t="s">
        <v>76</v>
      </c>
      <c r="AY481" s="294" t="s">
        <v>173</v>
      </c>
    </row>
    <row r="482" s="12" customFormat="1">
      <c r="A482" s="12"/>
      <c r="B482" s="238"/>
      <c r="C482" s="239"/>
      <c r="D482" s="233" t="s">
        <v>182</v>
      </c>
      <c r="E482" s="240" t="s">
        <v>1</v>
      </c>
      <c r="F482" s="241" t="s">
        <v>888</v>
      </c>
      <c r="G482" s="239"/>
      <c r="H482" s="242">
        <v>2.0880000000000001</v>
      </c>
      <c r="I482" s="243"/>
      <c r="J482" s="239"/>
      <c r="K482" s="239"/>
      <c r="L482" s="244"/>
      <c r="M482" s="245"/>
      <c r="N482" s="246"/>
      <c r="O482" s="246"/>
      <c r="P482" s="246"/>
      <c r="Q482" s="246"/>
      <c r="R482" s="246"/>
      <c r="S482" s="246"/>
      <c r="T482" s="247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T482" s="248" t="s">
        <v>182</v>
      </c>
      <c r="AU482" s="248" t="s">
        <v>85</v>
      </c>
      <c r="AV482" s="12" t="s">
        <v>85</v>
      </c>
      <c r="AW482" s="12" t="s">
        <v>32</v>
      </c>
      <c r="AX482" s="12" t="s">
        <v>76</v>
      </c>
      <c r="AY482" s="248" t="s">
        <v>173</v>
      </c>
    </row>
    <row r="483" s="15" customFormat="1">
      <c r="A483" s="15"/>
      <c r="B483" s="285"/>
      <c r="C483" s="286"/>
      <c r="D483" s="233" t="s">
        <v>182</v>
      </c>
      <c r="E483" s="287" t="s">
        <v>1</v>
      </c>
      <c r="F483" s="288" t="s">
        <v>889</v>
      </c>
      <c r="G483" s="286"/>
      <c r="H483" s="287" t="s">
        <v>1</v>
      </c>
      <c r="I483" s="289"/>
      <c r="J483" s="286"/>
      <c r="K483" s="286"/>
      <c r="L483" s="290"/>
      <c r="M483" s="291"/>
      <c r="N483" s="292"/>
      <c r="O483" s="292"/>
      <c r="P483" s="292"/>
      <c r="Q483" s="292"/>
      <c r="R483" s="292"/>
      <c r="S483" s="292"/>
      <c r="T483" s="293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94" t="s">
        <v>182</v>
      </c>
      <c r="AU483" s="294" t="s">
        <v>85</v>
      </c>
      <c r="AV483" s="15" t="s">
        <v>83</v>
      </c>
      <c r="AW483" s="15" t="s">
        <v>32</v>
      </c>
      <c r="AX483" s="15" t="s">
        <v>76</v>
      </c>
      <c r="AY483" s="294" t="s">
        <v>173</v>
      </c>
    </row>
    <row r="484" s="12" customFormat="1">
      <c r="A484" s="12"/>
      <c r="B484" s="238"/>
      <c r="C484" s="239"/>
      <c r="D484" s="233" t="s">
        <v>182</v>
      </c>
      <c r="E484" s="240" t="s">
        <v>1</v>
      </c>
      <c r="F484" s="241" t="s">
        <v>890</v>
      </c>
      <c r="G484" s="239"/>
      <c r="H484" s="242">
        <v>3.4199999999999999</v>
      </c>
      <c r="I484" s="243"/>
      <c r="J484" s="239"/>
      <c r="K484" s="239"/>
      <c r="L484" s="244"/>
      <c r="M484" s="245"/>
      <c r="N484" s="246"/>
      <c r="O484" s="246"/>
      <c r="P484" s="246"/>
      <c r="Q484" s="246"/>
      <c r="R484" s="246"/>
      <c r="S484" s="246"/>
      <c r="T484" s="247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T484" s="248" t="s">
        <v>182</v>
      </c>
      <c r="AU484" s="248" t="s">
        <v>85</v>
      </c>
      <c r="AV484" s="12" t="s">
        <v>85</v>
      </c>
      <c r="AW484" s="12" t="s">
        <v>32</v>
      </c>
      <c r="AX484" s="12" t="s">
        <v>76</v>
      </c>
      <c r="AY484" s="248" t="s">
        <v>173</v>
      </c>
    </row>
    <row r="485" s="13" customFormat="1">
      <c r="A485" s="13"/>
      <c r="B485" s="249"/>
      <c r="C485" s="250"/>
      <c r="D485" s="233" t="s">
        <v>182</v>
      </c>
      <c r="E485" s="251" t="s">
        <v>1</v>
      </c>
      <c r="F485" s="252" t="s">
        <v>184</v>
      </c>
      <c r="G485" s="250"/>
      <c r="H485" s="253">
        <v>5.9879999999999995</v>
      </c>
      <c r="I485" s="254"/>
      <c r="J485" s="250"/>
      <c r="K485" s="250"/>
      <c r="L485" s="255"/>
      <c r="M485" s="256"/>
      <c r="N485" s="257"/>
      <c r="O485" s="257"/>
      <c r="P485" s="257"/>
      <c r="Q485" s="257"/>
      <c r="R485" s="257"/>
      <c r="S485" s="257"/>
      <c r="T485" s="25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9" t="s">
        <v>182</v>
      </c>
      <c r="AU485" s="259" t="s">
        <v>85</v>
      </c>
      <c r="AV485" s="13" t="s">
        <v>178</v>
      </c>
      <c r="AW485" s="13" t="s">
        <v>32</v>
      </c>
      <c r="AX485" s="13" t="s">
        <v>83</v>
      </c>
      <c r="AY485" s="259" t="s">
        <v>173</v>
      </c>
    </row>
    <row r="486" s="2" customFormat="1" ht="44.25" customHeight="1">
      <c r="A486" s="39"/>
      <c r="B486" s="40"/>
      <c r="C486" s="220" t="s">
        <v>635</v>
      </c>
      <c r="D486" s="220" t="s">
        <v>174</v>
      </c>
      <c r="E486" s="221" t="s">
        <v>891</v>
      </c>
      <c r="F486" s="222" t="s">
        <v>892</v>
      </c>
      <c r="G486" s="223" t="s">
        <v>304</v>
      </c>
      <c r="H486" s="224">
        <v>16.760999999999999</v>
      </c>
      <c r="I486" s="225"/>
      <c r="J486" s="226">
        <f>ROUND(I486*H486,2)</f>
        <v>0</v>
      </c>
      <c r="K486" s="222" t="s">
        <v>283</v>
      </c>
      <c r="L486" s="45"/>
      <c r="M486" s="227" t="s">
        <v>1</v>
      </c>
      <c r="N486" s="228" t="s">
        <v>41</v>
      </c>
      <c r="O486" s="92"/>
      <c r="P486" s="229">
        <f>O486*H486</f>
        <v>0</v>
      </c>
      <c r="Q486" s="229">
        <v>0</v>
      </c>
      <c r="R486" s="229">
        <f>Q486*H486</f>
        <v>0</v>
      </c>
      <c r="S486" s="229">
        <v>0</v>
      </c>
      <c r="T486" s="230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1" t="s">
        <v>178</v>
      </c>
      <c r="AT486" s="231" t="s">
        <v>174</v>
      </c>
      <c r="AU486" s="231" t="s">
        <v>85</v>
      </c>
      <c r="AY486" s="18" t="s">
        <v>173</v>
      </c>
      <c r="BE486" s="232">
        <f>IF(N486="základní",J486,0)</f>
        <v>0</v>
      </c>
      <c r="BF486" s="232">
        <f>IF(N486="snížená",J486,0)</f>
        <v>0</v>
      </c>
      <c r="BG486" s="232">
        <f>IF(N486="zákl. přenesená",J486,0)</f>
        <v>0</v>
      </c>
      <c r="BH486" s="232">
        <f>IF(N486="sníž. přenesená",J486,0)</f>
        <v>0</v>
      </c>
      <c r="BI486" s="232">
        <f>IF(N486="nulová",J486,0)</f>
        <v>0</v>
      </c>
      <c r="BJ486" s="18" t="s">
        <v>83</v>
      </c>
      <c r="BK486" s="232">
        <f>ROUND(I486*H486,2)</f>
        <v>0</v>
      </c>
      <c r="BL486" s="18" t="s">
        <v>178</v>
      </c>
      <c r="BM486" s="231" t="s">
        <v>893</v>
      </c>
    </row>
    <row r="487" s="15" customFormat="1">
      <c r="A487" s="15"/>
      <c r="B487" s="285"/>
      <c r="C487" s="286"/>
      <c r="D487" s="233" t="s">
        <v>182</v>
      </c>
      <c r="E487" s="287" t="s">
        <v>1</v>
      </c>
      <c r="F487" s="288" t="s">
        <v>858</v>
      </c>
      <c r="G487" s="286"/>
      <c r="H487" s="287" t="s">
        <v>1</v>
      </c>
      <c r="I487" s="289"/>
      <c r="J487" s="286"/>
      <c r="K487" s="286"/>
      <c r="L487" s="290"/>
      <c r="M487" s="291"/>
      <c r="N487" s="292"/>
      <c r="O487" s="292"/>
      <c r="P487" s="292"/>
      <c r="Q487" s="292"/>
      <c r="R487" s="292"/>
      <c r="S487" s="292"/>
      <c r="T487" s="293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94" t="s">
        <v>182</v>
      </c>
      <c r="AU487" s="294" t="s">
        <v>85</v>
      </c>
      <c r="AV487" s="15" t="s">
        <v>83</v>
      </c>
      <c r="AW487" s="15" t="s">
        <v>32</v>
      </c>
      <c r="AX487" s="15" t="s">
        <v>76</v>
      </c>
      <c r="AY487" s="294" t="s">
        <v>173</v>
      </c>
    </row>
    <row r="488" s="12" customFormat="1">
      <c r="A488" s="12"/>
      <c r="B488" s="238"/>
      <c r="C488" s="239"/>
      <c r="D488" s="233" t="s">
        <v>182</v>
      </c>
      <c r="E488" s="240" t="s">
        <v>1</v>
      </c>
      <c r="F488" s="241" t="s">
        <v>894</v>
      </c>
      <c r="G488" s="239"/>
      <c r="H488" s="242">
        <v>16.760999999999999</v>
      </c>
      <c r="I488" s="243"/>
      <c r="J488" s="239"/>
      <c r="K488" s="239"/>
      <c r="L488" s="244"/>
      <c r="M488" s="245"/>
      <c r="N488" s="246"/>
      <c r="O488" s="246"/>
      <c r="P488" s="246"/>
      <c r="Q488" s="246"/>
      <c r="R488" s="246"/>
      <c r="S488" s="246"/>
      <c r="T488" s="247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T488" s="248" t="s">
        <v>182</v>
      </c>
      <c r="AU488" s="248" t="s">
        <v>85</v>
      </c>
      <c r="AV488" s="12" t="s">
        <v>85</v>
      </c>
      <c r="AW488" s="12" t="s">
        <v>32</v>
      </c>
      <c r="AX488" s="12" t="s">
        <v>76</v>
      </c>
      <c r="AY488" s="248" t="s">
        <v>173</v>
      </c>
    </row>
    <row r="489" s="13" customFormat="1">
      <c r="A489" s="13"/>
      <c r="B489" s="249"/>
      <c r="C489" s="250"/>
      <c r="D489" s="233" t="s">
        <v>182</v>
      </c>
      <c r="E489" s="251" t="s">
        <v>1</v>
      </c>
      <c r="F489" s="252" t="s">
        <v>184</v>
      </c>
      <c r="G489" s="250"/>
      <c r="H489" s="253">
        <v>16.760999999999999</v>
      </c>
      <c r="I489" s="254"/>
      <c r="J489" s="250"/>
      <c r="K489" s="250"/>
      <c r="L489" s="255"/>
      <c r="M489" s="256"/>
      <c r="N489" s="257"/>
      <c r="O489" s="257"/>
      <c r="P489" s="257"/>
      <c r="Q489" s="257"/>
      <c r="R489" s="257"/>
      <c r="S489" s="257"/>
      <c r="T489" s="25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9" t="s">
        <v>182</v>
      </c>
      <c r="AU489" s="259" t="s">
        <v>85</v>
      </c>
      <c r="AV489" s="13" t="s">
        <v>178</v>
      </c>
      <c r="AW489" s="13" t="s">
        <v>32</v>
      </c>
      <c r="AX489" s="13" t="s">
        <v>83</v>
      </c>
      <c r="AY489" s="259" t="s">
        <v>173</v>
      </c>
    </row>
    <row r="490" s="2" customFormat="1" ht="37.8" customHeight="1">
      <c r="A490" s="39"/>
      <c r="B490" s="40"/>
      <c r="C490" s="220" t="s">
        <v>895</v>
      </c>
      <c r="D490" s="220" t="s">
        <v>174</v>
      </c>
      <c r="E490" s="221" t="s">
        <v>896</v>
      </c>
      <c r="F490" s="222" t="s">
        <v>897</v>
      </c>
      <c r="G490" s="223" t="s">
        <v>304</v>
      </c>
      <c r="H490" s="224">
        <v>17.574000000000002</v>
      </c>
      <c r="I490" s="225"/>
      <c r="J490" s="226">
        <f>ROUND(I490*H490,2)</f>
        <v>0</v>
      </c>
      <c r="K490" s="222" t="s">
        <v>283</v>
      </c>
      <c r="L490" s="45"/>
      <c r="M490" s="227" t="s">
        <v>1</v>
      </c>
      <c r="N490" s="228" t="s">
        <v>41</v>
      </c>
      <c r="O490" s="92"/>
      <c r="P490" s="229">
        <f>O490*H490</f>
        <v>0</v>
      </c>
      <c r="Q490" s="229">
        <v>0</v>
      </c>
      <c r="R490" s="229">
        <f>Q490*H490</f>
        <v>0</v>
      </c>
      <c r="S490" s="229">
        <v>0</v>
      </c>
      <c r="T490" s="230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1" t="s">
        <v>178</v>
      </c>
      <c r="AT490" s="231" t="s">
        <v>174</v>
      </c>
      <c r="AU490" s="231" t="s">
        <v>85</v>
      </c>
      <c r="AY490" s="18" t="s">
        <v>173</v>
      </c>
      <c r="BE490" s="232">
        <f>IF(N490="základní",J490,0)</f>
        <v>0</v>
      </c>
      <c r="BF490" s="232">
        <f>IF(N490="snížená",J490,0)</f>
        <v>0</v>
      </c>
      <c r="BG490" s="232">
        <f>IF(N490="zákl. přenesená",J490,0)</f>
        <v>0</v>
      </c>
      <c r="BH490" s="232">
        <f>IF(N490="sníž. přenesená",J490,0)</f>
        <v>0</v>
      </c>
      <c r="BI490" s="232">
        <f>IF(N490="nulová",J490,0)</f>
        <v>0</v>
      </c>
      <c r="BJ490" s="18" t="s">
        <v>83</v>
      </c>
      <c r="BK490" s="232">
        <f>ROUND(I490*H490,2)</f>
        <v>0</v>
      </c>
      <c r="BL490" s="18" t="s">
        <v>178</v>
      </c>
      <c r="BM490" s="231" t="s">
        <v>898</v>
      </c>
    </row>
    <row r="491" s="15" customFormat="1">
      <c r="A491" s="15"/>
      <c r="B491" s="285"/>
      <c r="C491" s="286"/>
      <c r="D491" s="233" t="s">
        <v>182</v>
      </c>
      <c r="E491" s="287" t="s">
        <v>1</v>
      </c>
      <c r="F491" s="288" t="s">
        <v>858</v>
      </c>
      <c r="G491" s="286"/>
      <c r="H491" s="287" t="s">
        <v>1</v>
      </c>
      <c r="I491" s="289"/>
      <c r="J491" s="286"/>
      <c r="K491" s="286"/>
      <c r="L491" s="290"/>
      <c r="M491" s="291"/>
      <c r="N491" s="292"/>
      <c r="O491" s="292"/>
      <c r="P491" s="292"/>
      <c r="Q491" s="292"/>
      <c r="R491" s="292"/>
      <c r="S491" s="292"/>
      <c r="T491" s="293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94" t="s">
        <v>182</v>
      </c>
      <c r="AU491" s="294" t="s">
        <v>85</v>
      </c>
      <c r="AV491" s="15" t="s">
        <v>83</v>
      </c>
      <c r="AW491" s="15" t="s">
        <v>32</v>
      </c>
      <c r="AX491" s="15" t="s">
        <v>76</v>
      </c>
      <c r="AY491" s="294" t="s">
        <v>173</v>
      </c>
    </row>
    <row r="492" s="12" customFormat="1">
      <c r="A492" s="12"/>
      <c r="B492" s="238"/>
      <c r="C492" s="239"/>
      <c r="D492" s="233" t="s">
        <v>182</v>
      </c>
      <c r="E492" s="240" t="s">
        <v>1</v>
      </c>
      <c r="F492" s="241" t="s">
        <v>899</v>
      </c>
      <c r="G492" s="239"/>
      <c r="H492" s="242">
        <v>17.574000000000002</v>
      </c>
      <c r="I492" s="243"/>
      <c r="J492" s="239"/>
      <c r="K492" s="239"/>
      <c r="L492" s="244"/>
      <c r="M492" s="245"/>
      <c r="N492" s="246"/>
      <c r="O492" s="246"/>
      <c r="P492" s="246"/>
      <c r="Q492" s="246"/>
      <c r="R492" s="246"/>
      <c r="S492" s="246"/>
      <c r="T492" s="247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T492" s="248" t="s">
        <v>182</v>
      </c>
      <c r="AU492" s="248" t="s">
        <v>85</v>
      </c>
      <c r="AV492" s="12" t="s">
        <v>85</v>
      </c>
      <c r="AW492" s="12" t="s">
        <v>32</v>
      </c>
      <c r="AX492" s="12" t="s">
        <v>76</v>
      </c>
      <c r="AY492" s="248" t="s">
        <v>173</v>
      </c>
    </row>
    <row r="493" s="13" customFormat="1">
      <c r="A493" s="13"/>
      <c r="B493" s="249"/>
      <c r="C493" s="250"/>
      <c r="D493" s="233" t="s">
        <v>182</v>
      </c>
      <c r="E493" s="251" t="s">
        <v>1</v>
      </c>
      <c r="F493" s="252" t="s">
        <v>184</v>
      </c>
      <c r="G493" s="250"/>
      <c r="H493" s="253">
        <v>17.574000000000002</v>
      </c>
      <c r="I493" s="254"/>
      <c r="J493" s="250"/>
      <c r="K493" s="250"/>
      <c r="L493" s="255"/>
      <c r="M493" s="256"/>
      <c r="N493" s="257"/>
      <c r="O493" s="257"/>
      <c r="P493" s="257"/>
      <c r="Q493" s="257"/>
      <c r="R493" s="257"/>
      <c r="S493" s="257"/>
      <c r="T493" s="25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9" t="s">
        <v>182</v>
      </c>
      <c r="AU493" s="259" t="s">
        <v>85</v>
      </c>
      <c r="AV493" s="13" t="s">
        <v>178</v>
      </c>
      <c r="AW493" s="13" t="s">
        <v>32</v>
      </c>
      <c r="AX493" s="13" t="s">
        <v>83</v>
      </c>
      <c r="AY493" s="259" t="s">
        <v>173</v>
      </c>
    </row>
    <row r="494" s="2" customFormat="1" ht="37.8" customHeight="1">
      <c r="A494" s="39"/>
      <c r="B494" s="40"/>
      <c r="C494" s="220" t="s">
        <v>639</v>
      </c>
      <c r="D494" s="220" t="s">
        <v>174</v>
      </c>
      <c r="E494" s="221" t="s">
        <v>900</v>
      </c>
      <c r="F494" s="222" t="s">
        <v>901</v>
      </c>
      <c r="G494" s="223" t="s">
        <v>304</v>
      </c>
      <c r="H494" s="224">
        <v>14.948</v>
      </c>
      <c r="I494" s="225"/>
      <c r="J494" s="226">
        <f>ROUND(I494*H494,2)</f>
        <v>0</v>
      </c>
      <c r="K494" s="222" t="s">
        <v>283</v>
      </c>
      <c r="L494" s="45"/>
      <c r="M494" s="227" t="s">
        <v>1</v>
      </c>
      <c r="N494" s="228" t="s">
        <v>41</v>
      </c>
      <c r="O494" s="92"/>
      <c r="P494" s="229">
        <f>O494*H494</f>
        <v>0</v>
      </c>
      <c r="Q494" s="229">
        <v>0</v>
      </c>
      <c r="R494" s="229">
        <f>Q494*H494</f>
        <v>0</v>
      </c>
      <c r="S494" s="229">
        <v>0</v>
      </c>
      <c r="T494" s="230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1" t="s">
        <v>178</v>
      </c>
      <c r="AT494" s="231" t="s">
        <v>174</v>
      </c>
      <c r="AU494" s="231" t="s">
        <v>85</v>
      </c>
      <c r="AY494" s="18" t="s">
        <v>173</v>
      </c>
      <c r="BE494" s="232">
        <f>IF(N494="základní",J494,0)</f>
        <v>0</v>
      </c>
      <c r="BF494" s="232">
        <f>IF(N494="snížená",J494,0)</f>
        <v>0</v>
      </c>
      <c r="BG494" s="232">
        <f>IF(N494="zákl. přenesená",J494,0)</f>
        <v>0</v>
      </c>
      <c r="BH494" s="232">
        <f>IF(N494="sníž. přenesená",J494,0)</f>
        <v>0</v>
      </c>
      <c r="BI494" s="232">
        <f>IF(N494="nulová",J494,0)</f>
        <v>0</v>
      </c>
      <c r="BJ494" s="18" t="s">
        <v>83</v>
      </c>
      <c r="BK494" s="232">
        <f>ROUND(I494*H494,2)</f>
        <v>0</v>
      </c>
      <c r="BL494" s="18" t="s">
        <v>178</v>
      </c>
      <c r="BM494" s="231" t="s">
        <v>902</v>
      </c>
    </row>
    <row r="495" s="15" customFormat="1">
      <c r="A495" s="15"/>
      <c r="B495" s="285"/>
      <c r="C495" s="286"/>
      <c r="D495" s="233" t="s">
        <v>182</v>
      </c>
      <c r="E495" s="287" t="s">
        <v>1</v>
      </c>
      <c r="F495" s="288" t="s">
        <v>886</v>
      </c>
      <c r="G495" s="286"/>
      <c r="H495" s="287" t="s">
        <v>1</v>
      </c>
      <c r="I495" s="289"/>
      <c r="J495" s="286"/>
      <c r="K495" s="286"/>
      <c r="L495" s="290"/>
      <c r="M495" s="291"/>
      <c r="N495" s="292"/>
      <c r="O495" s="292"/>
      <c r="P495" s="292"/>
      <c r="Q495" s="292"/>
      <c r="R495" s="292"/>
      <c r="S495" s="292"/>
      <c r="T495" s="293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94" t="s">
        <v>182</v>
      </c>
      <c r="AU495" s="294" t="s">
        <v>85</v>
      </c>
      <c r="AV495" s="15" t="s">
        <v>83</v>
      </c>
      <c r="AW495" s="15" t="s">
        <v>32</v>
      </c>
      <c r="AX495" s="15" t="s">
        <v>76</v>
      </c>
      <c r="AY495" s="294" t="s">
        <v>173</v>
      </c>
    </row>
    <row r="496" s="12" customFormat="1">
      <c r="A496" s="12"/>
      <c r="B496" s="238"/>
      <c r="C496" s="239"/>
      <c r="D496" s="233" t="s">
        <v>182</v>
      </c>
      <c r="E496" s="240" t="s">
        <v>1</v>
      </c>
      <c r="F496" s="241" t="s">
        <v>903</v>
      </c>
      <c r="G496" s="239"/>
      <c r="H496" s="242">
        <v>2.222</v>
      </c>
      <c r="I496" s="243"/>
      <c r="J496" s="239"/>
      <c r="K496" s="239"/>
      <c r="L496" s="244"/>
      <c r="M496" s="245"/>
      <c r="N496" s="246"/>
      <c r="O496" s="246"/>
      <c r="P496" s="246"/>
      <c r="Q496" s="246"/>
      <c r="R496" s="246"/>
      <c r="S496" s="246"/>
      <c r="T496" s="247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T496" s="248" t="s">
        <v>182</v>
      </c>
      <c r="AU496" s="248" t="s">
        <v>85</v>
      </c>
      <c r="AV496" s="12" t="s">
        <v>85</v>
      </c>
      <c r="AW496" s="12" t="s">
        <v>32</v>
      </c>
      <c r="AX496" s="12" t="s">
        <v>76</v>
      </c>
      <c r="AY496" s="248" t="s">
        <v>173</v>
      </c>
    </row>
    <row r="497" s="15" customFormat="1">
      <c r="A497" s="15"/>
      <c r="B497" s="285"/>
      <c r="C497" s="286"/>
      <c r="D497" s="233" t="s">
        <v>182</v>
      </c>
      <c r="E497" s="287" t="s">
        <v>1</v>
      </c>
      <c r="F497" s="288" t="s">
        <v>858</v>
      </c>
      <c r="G497" s="286"/>
      <c r="H497" s="287" t="s">
        <v>1</v>
      </c>
      <c r="I497" s="289"/>
      <c r="J497" s="286"/>
      <c r="K497" s="286"/>
      <c r="L497" s="290"/>
      <c r="M497" s="291"/>
      <c r="N497" s="292"/>
      <c r="O497" s="292"/>
      <c r="P497" s="292"/>
      <c r="Q497" s="292"/>
      <c r="R497" s="292"/>
      <c r="S497" s="292"/>
      <c r="T497" s="293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94" t="s">
        <v>182</v>
      </c>
      <c r="AU497" s="294" t="s">
        <v>85</v>
      </c>
      <c r="AV497" s="15" t="s">
        <v>83</v>
      </c>
      <c r="AW497" s="15" t="s">
        <v>32</v>
      </c>
      <c r="AX497" s="15" t="s">
        <v>76</v>
      </c>
      <c r="AY497" s="294" t="s">
        <v>173</v>
      </c>
    </row>
    <row r="498" s="12" customFormat="1">
      <c r="A498" s="12"/>
      <c r="B498" s="238"/>
      <c r="C498" s="239"/>
      <c r="D498" s="233" t="s">
        <v>182</v>
      </c>
      <c r="E498" s="240" t="s">
        <v>1</v>
      </c>
      <c r="F498" s="241" t="s">
        <v>904</v>
      </c>
      <c r="G498" s="239"/>
      <c r="H498" s="242">
        <v>12.726000000000001</v>
      </c>
      <c r="I498" s="243"/>
      <c r="J498" s="239"/>
      <c r="K498" s="239"/>
      <c r="L498" s="244"/>
      <c r="M498" s="245"/>
      <c r="N498" s="246"/>
      <c r="O498" s="246"/>
      <c r="P498" s="246"/>
      <c r="Q498" s="246"/>
      <c r="R498" s="246"/>
      <c r="S498" s="246"/>
      <c r="T498" s="247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T498" s="248" t="s">
        <v>182</v>
      </c>
      <c r="AU498" s="248" t="s">
        <v>85</v>
      </c>
      <c r="AV498" s="12" t="s">
        <v>85</v>
      </c>
      <c r="AW498" s="12" t="s">
        <v>32</v>
      </c>
      <c r="AX498" s="12" t="s">
        <v>76</v>
      </c>
      <c r="AY498" s="248" t="s">
        <v>173</v>
      </c>
    </row>
    <row r="499" s="13" customFormat="1">
      <c r="A499" s="13"/>
      <c r="B499" s="249"/>
      <c r="C499" s="250"/>
      <c r="D499" s="233" t="s">
        <v>182</v>
      </c>
      <c r="E499" s="251" t="s">
        <v>1</v>
      </c>
      <c r="F499" s="252" t="s">
        <v>184</v>
      </c>
      <c r="G499" s="250"/>
      <c r="H499" s="253">
        <v>14.948</v>
      </c>
      <c r="I499" s="254"/>
      <c r="J499" s="250"/>
      <c r="K499" s="250"/>
      <c r="L499" s="255"/>
      <c r="M499" s="256"/>
      <c r="N499" s="257"/>
      <c r="O499" s="257"/>
      <c r="P499" s="257"/>
      <c r="Q499" s="257"/>
      <c r="R499" s="257"/>
      <c r="S499" s="257"/>
      <c r="T499" s="25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9" t="s">
        <v>182</v>
      </c>
      <c r="AU499" s="259" t="s">
        <v>85</v>
      </c>
      <c r="AV499" s="13" t="s">
        <v>178</v>
      </c>
      <c r="AW499" s="13" t="s">
        <v>32</v>
      </c>
      <c r="AX499" s="13" t="s">
        <v>83</v>
      </c>
      <c r="AY499" s="259" t="s">
        <v>173</v>
      </c>
    </row>
    <row r="500" s="2" customFormat="1" ht="55.5" customHeight="1">
      <c r="A500" s="39"/>
      <c r="B500" s="40"/>
      <c r="C500" s="220" t="s">
        <v>905</v>
      </c>
      <c r="D500" s="220" t="s">
        <v>174</v>
      </c>
      <c r="E500" s="221" t="s">
        <v>906</v>
      </c>
      <c r="F500" s="222" t="s">
        <v>907</v>
      </c>
      <c r="G500" s="223" t="s">
        <v>470</v>
      </c>
      <c r="H500" s="224">
        <v>5</v>
      </c>
      <c r="I500" s="225"/>
      <c r="J500" s="226">
        <f>ROUND(I500*H500,2)</f>
        <v>0</v>
      </c>
      <c r="K500" s="222" t="s">
        <v>283</v>
      </c>
      <c r="L500" s="45"/>
      <c r="M500" s="227" t="s">
        <v>1</v>
      </c>
      <c r="N500" s="228" t="s">
        <v>41</v>
      </c>
      <c r="O500" s="92"/>
      <c r="P500" s="229">
        <f>O500*H500</f>
        <v>0</v>
      </c>
      <c r="Q500" s="229">
        <v>0</v>
      </c>
      <c r="R500" s="229">
        <f>Q500*H500</f>
        <v>0</v>
      </c>
      <c r="S500" s="229">
        <v>0</v>
      </c>
      <c r="T500" s="230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1" t="s">
        <v>178</v>
      </c>
      <c r="AT500" s="231" t="s">
        <v>174</v>
      </c>
      <c r="AU500" s="231" t="s">
        <v>85</v>
      </c>
      <c r="AY500" s="18" t="s">
        <v>173</v>
      </c>
      <c r="BE500" s="232">
        <f>IF(N500="základní",J500,0)</f>
        <v>0</v>
      </c>
      <c r="BF500" s="232">
        <f>IF(N500="snížená",J500,0)</f>
        <v>0</v>
      </c>
      <c r="BG500" s="232">
        <f>IF(N500="zákl. přenesená",J500,0)</f>
        <v>0</v>
      </c>
      <c r="BH500" s="232">
        <f>IF(N500="sníž. přenesená",J500,0)</f>
        <v>0</v>
      </c>
      <c r="BI500" s="232">
        <f>IF(N500="nulová",J500,0)</f>
        <v>0</v>
      </c>
      <c r="BJ500" s="18" t="s">
        <v>83</v>
      </c>
      <c r="BK500" s="232">
        <f>ROUND(I500*H500,2)</f>
        <v>0</v>
      </c>
      <c r="BL500" s="18" t="s">
        <v>178</v>
      </c>
      <c r="BM500" s="231" t="s">
        <v>908</v>
      </c>
    </row>
    <row r="501" s="2" customFormat="1" ht="55.5" customHeight="1">
      <c r="A501" s="39"/>
      <c r="B501" s="40"/>
      <c r="C501" s="220" t="s">
        <v>642</v>
      </c>
      <c r="D501" s="220" t="s">
        <v>174</v>
      </c>
      <c r="E501" s="221" t="s">
        <v>909</v>
      </c>
      <c r="F501" s="222" t="s">
        <v>910</v>
      </c>
      <c r="G501" s="223" t="s">
        <v>470</v>
      </c>
      <c r="H501" s="224">
        <v>4</v>
      </c>
      <c r="I501" s="225"/>
      <c r="J501" s="226">
        <f>ROUND(I501*H501,2)</f>
        <v>0</v>
      </c>
      <c r="K501" s="222" t="s">
        <v>283</v>
      </c>
      <c r="L501" s="45"/>
      <c r="M501" s="227" t="s">
        <v>1</v>
      </c>
      <c r="N501" s="228" t="s">
        <v>41</v>
      </c>
      <c r="O501" s="92"/>
      <c r="P501" s="229">
        <f>O501*H501</f>
        <v>0</v>
      </c>
      <c r="Q501" s="229">
        <v>0</v>
      </c>
      <c r="R501" s="229">
        <f>Q501*H501</f>
        <v>0</v>
      </c>
      <c r="S501" s="229">
        <v>0</v>
      </c>
      <c r="T501" s="230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1" t="s">
        <v>178</v>
      </c>
      <c r="AT501" s="231" t="s">
        <v>174</v>
      </c>
      <c r="AU501" s="231" t="s">
        <v>85</v>
      </c>
      <c r="AY501" s="18" t="s">
        <v>173</v>
      </c>
      <c r="BE501" s="232">
        <f>IF(N501="základní",J501,0)</f>
        <v>0</v>
      </c>
      <c r="BF501" s="232">
        <f>IF(N501="snížená",J501,0)</f>
        <v>0</v>
      </c>
      <c r="BG501" s="232">
        <f>IF(N501="zákl. přenesená",J501,0)</f>
        <v>0</v>
      </c>
      <c r="BH501" s="232">
        <f>IF(N501="sníž. přenesená",J501,0)</f>
        <v>0</v>
      </c>
      <c r="BI501" s="232">
        <f>IF(N501="nulová",J501,0)</f>
        <v>0</v>
      </c>
      <c r="BJ501" s="18" t="s">
        <v>83</v>
      </c>
      <c r="BK501" s="232">
        <f>ROUND(I501*H501,2)</f>
        <v>0</v>
      </c>
      <c r="BL501" s="18" t="s">
        <v>178</v>
      </c>
      <c r="BM501" s="231" t="s">
        <v>911</v>
      </c>
    </row>
    <row r="502" s="2" customFormat="1" ht="55.5" customHeight="1">
      <c r="A502" s="39"/>
      <c r="B502" s="40"/>
      <c r="C502" s="220" t="s">
        <v>912</v>
      </c>
      <c r="D502" s="220" t="s">
        <v>174</v>
      </c>
      <c r="E502" s="221" t="s">
        <v>913</v>
      </c>
      <c r="F502" s="222" t="s">
        <v>914</v>
      </c>
      <c r="G502" s="223" t="s">
        <v>470</v>
      </c>
      <c r="H502" s="224">
        <v>15</v>
      </c>
      <c r="I502" s="225"/>
      <c r="J502" s="226">
        <f>ROUND(I502*H502,2)</f>
        <v>0</v>
      </c>
      <c r="K502" s="222" t="s">
        <v>283</v>
      </c>
      <c r="L502" s="45"/>
      <c r="M502" s="227" t="s">
        <v>1</v>
      </c>
      <c r="N502" s="228" t="s">
        <v>41</v>
      </c>
      <c r="O502" s="92"/>
      <c r="P502" s="229">
        <f>O502*H502</f>
        <v>0</v>
      </c>
      <c r="Q502" s="229">
        <v>0</v>
      </c>
      <c r="R502" s="229">
        <f>Q502*H502</f>
        <v>0</v>
      </c>
      <c r="S502" s="229">
        <v>0</v>
      </c>
      <c r="T502" s="230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1" t="s">
        <v>178</v>
      </c>
      <c r="AT502" s="231" t="s">
        <v>174</v>
      </c>
      <c r="AU502" s="231" t="s">
        <v>85</v>
      </c>
      <c r="AY502" s="18" t="s">
        <v>173</v>
      </c>
      <c r="BE502" s="232">
        <f>IF(N502="základní",J502,0)</f>
        <v>0</v>
      </c>
      <c r="BF502" s="232">
        <f>IF(N502="snížená",J502,0)</f>
        <v>0</v>
      </c>
      <c r="BG502" s="232">
        <f>IF(N502="zákl. přenesená",J502,0)</f>
        <v>0</v>
      </c>
      <c r="BH502" s="232">
        <f>IF(N502="sníž. přenesená",J502,0)</f>
        <v>0</v>
      </c>
      <c r="BI502" s="232">
        <f>IF(N502="nulová",J502,0)</f>
        <v>0</v>
      </c>
      <c r="BJ502" s="18" t="s">
        <v>83</v>
      </c>
      <c r="BK502" s="232">
        <f>ROUND(I502*H502,2)</f>
        <v>0</v>
      </c>
      <c r="BL502" s="18" t="s">
        <v>178</v>
      </c>
      <c r="BM502" s="231" t="s">
        <v>915</v>
      </c>
    </row>
    <row r="503" s="12" customFormat="1">
      <c r="A503" s="12"/>
      <c r="B503" s="238"/>
      <c r="C503" s="239"/>
      <c r="D503" s="233" t="s">
        <v>182</v>
      </c>
      <c r="E503" s="240" t="s">
        <v>1</v>
      </c>
      <c r="F503" s="241" t="s">
        <v>8</v>
      </c>
      <c r="G503" s="239"/>
      <c r="H503" s="242">
        <v>15</v>
      </c>
      <c r="I503" s="243"/>
      <c r="J503" s="239"/>
      <c r="K503" s="239"/>
      <c r="L503" s="244"/>
      <c r="M503" s="245"/>
      <c r="N503" s="246"/>
      <c r="O503" s="246"/>
      <c r="P503" s="246"/>
      <c r="Q503" s="246"/>
      <c r="R503" s="246"/>
      <c r="S503" s="246"/>
      <c r="T503" s="247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T503" s="248" t="s">
        <v>182</v>
      </c>
      <c r="AU503" s="248" t="s">
        <v>85</v>
      </c>
      <c r="AV503" s="12" t="s">
        <v>85</v>
      </c>
      <c r="AW503" s="12" t="s">
        <v>32</v>
      </c>
      <c r="AX503" s="12" t="s">
        <v>76</v>
      </c>
      <c r="AY503" s="248" t="s">
        <v>173</v>
      </c>
    </row>
    <row r="504" s="13" customFormat="1">
      <c r="A504" s="13"/>
      <c r="B504" s="249"/>
      <c r="C504" s="250"/>
      <c r="D504" s="233" t="s">
        <v>182</v>
      </c>
      <c r="E504" s="251" t="s">
        <v>1</v>
      </c>
      <c r="F504" s="252" t="s">
        <v>184</v>
      </c>
      <c r="G504" s="250"/>
      <c r="H504" s="253">
        <v>15</v>
      </c>
      <c r="I504" s="254"/>
      <c r="J504" s="250"/>
      <c r="K504" s="250"/>
      <c r="L504" s="255"/>
      <c r="M504" s="256"/>
      <c r="N504" s="257"/>
      <c r="O504" s="257"/>
      <c r="P504" s="257"/>
      <c r="Q504" s="257"/>
      <c r="R504" s="257"/>
      <c r="S504" s="257"/>
      <c r="T504" s="25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9" t="s">
        <v>182</v>
      </c>
      <c r="AU504" s="259" t="s">
        <v>85</v>
      </c>
      <c r="AV504" s="13" t="s">
        <v>178</v>
      </c>
      <c r="AW504" s="13" t="s">
        <v>32</v>
      </c>
      <c r="AX504" s="13" t="s">
        <v>83</v>
      </c>
      <c r="AY504" s="259" t="s">
        <v>173</v>
      </c>
    </row>
    <row r="505" s="2" customFormat="1" ht="33" customHeight="1">
      <c r="A505" s="39"/>
      <c r="B505" s="40"/>
      <c r="C505" s="220" t="s">
        <v>649</v>
      </c>
      <c r="D505" s="220" t="s">
        <v>174</v>
      </c>
      <c r="E505" s="221" t="s">
        <v>916</v>
      </c>
      <c r="F505" s="222" t="s">
        <v>917</v>
      </c>
      <c r="G505" s="223" t="s">
        <v>470</v>
      </c>
      <c r="H505" s="224">
        <v>17</v>
      </c>
      <c r="I505" s="225"/>
      <c r="J505" s="226">
        <f>ROUND(I505*H505,2)</f>
        <v>0</v>
      </c>
      <c r="K505" s="222" t="s">
        <v>283</v>
      </c>
      <c r="L505" s="45"/>
      <c r="M505" s="227" t="s">
        <v>1</v>
      </c>
      <c r="N505" s="228" t="s">
        <v>41</v>
      </c>
      <c r="O505" s="92"/>
      <c r="P505" s="229">
        <f>O505*H505</f>
        <v>0</v>
      </c>
      <c r="Q505" s="229">
        <v>0</v>
      </c>
      <c r="R505" s="229">
        <f>Q505*H505</f>
        <v>0</v>
      </c>
      <c r="S505" s="229">
        <v>0</v>
      </c>
      <c r="T505" s="230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1" t="s">
        <v>178</v>
      </c>
      <c r="AT505" s="231" t="s">
        <v>174</v>
      </c>
      <c r="AU505" s="231" t="s">
        <v>85</v>
      </c>
      <c r="AY505" s="18" t="s">
        <v>173</v>
      </c>
      <c r="BE505" s="232">
        <f>IF(N505="základní",J505,0)</f>
        <v>0</v>
      </c>
      <c r="BF505" s="232">
        <f>IF(N505="snížená",J505,0)</f>
        <v>0</v>
      </c>
      <c r="BG505" s="232">
        <f>IF(N505="zákl. přenesená",J505,0)</f>
        <v>0</v>
      </c>
      <c r="BH505" s="232">
        <f>IF(N505="sníž. přenesená",J505,0)</f>
        <v>0</v>
      </c>
      <c r="BI505" s="232">
        <f>IF(N505="nulová",J505,0)</f>
        <v>0</v>
      </c>
      <c r="BJ505" s="18" t="s">
        <v>83</v>
      </c>
      <c r="BK505" s="232">
        <f>ROUND(I505*H505,2)</f>
        <v>0</v>
      </c>
      <c r="BL505" s="18" t="s">
        <v>178</v>
      </c>
      <c r="BM505" s="231" t="s">
        <v>918</v>
      </c>
    </row>
    <row r="506" s="12" customFormat="1">
      <c r="A506" s="12"/>
      <c r="B506" s="238"/>
      <c r="C506" s="239"/>
      <c r="D506" s="233" t="s">
        <v>182</v>
      </c>
      <c r="E506" s="240" t="s">
        <v>1</v>
      </c>
      <c r="F506" s="241" t="s">
        <v>919</v>
      </c>
      <c r="G506" s="239"/>
      <c r="H506" s="242">
        <v>1</v>
      </c>
      <c r="I506" s="243"/>
      <c r="J506" s="239"/>
      <c r="K506" s="239"/>
      <c r="L506" s="244"/>
      <c r="M506" s="245"/>
      <c r="N506" s="246"/>
      <c r="O506" s="246"/>
      <c r="P506" s="246"/>
      <c r="Q506" s="246"/>
      <c r="R506" s="246"/>
      <c r="S506" s="246"/>
      <c r="T506" s="247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T506" s="248" t="s">
        <v>182</v>
      </c>
      <c r="AU506" s="248" t="s">
        <v>85</v>
      </c>
      <c r="AV506" s="12" t="s">
        <v>85</v>
      </c>
      <c r="AW506" s="12" t="s">
        <v>32</v>
      </c>
      <c r="AX506" s="12" t="s">
        <v>76</v>
      </c>
      <c r="AY506" s="248" t="s">
        <v>173</v>
      </c>
    </row>
    <row r="507" s="12" customFormat="1">
      <c r="A507" s="12"/>
      <c r="B507" s="238"/>
      <c r="C507" s="239"/>
      <c r="D507" s="233" t="s">
        <v>182</v>
      </c>
      <c r="E507" s="240" t="s">
        <v>1</v>
      </c>
      <c r="F507" s="241" t="s">
        <v>920</v>
      </c>
      <c r="G507" s="239"/>
      <c r="H507" s="242">
        <v>16</v>
      </c>
      <c r="I507" s="243"/>
      <c r="J507" s="239"/>
      <c r="K507" s="239"/>
      <c r="L507" s="244"/>
      <c r="M507" s="245"/>
      <c r="N507" s="246"/>
      <c r="O507" s="246"/>
      <c r="P507" s="246"/>
      <c r="Q507" s="246"/>
      <c r="R507" s="246"/>
      <c r="S507" s="246"/>
      <c r="T507" s="247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T507" s="248" t="s">
        <v>182</v>
      </c>
      <c r="AU507" s="248" t="s">
        <v>85</v>
      </c>
      <c r="AV507" s="12" t="s">
        <v>85</v>
      </c>
      <c r="AW507" s="12" t="s">
        <v>32</v>
      </c>
      <c r="AX507" s="12" t="s">
        <v>76</v>
      </c>
      <c r="AY507" s="248" t="s">
        <v>173</v>
      </c>
    </row>
    <row r="508" s="13" customFormat="1">
      <c r="A508" s="13"/>
      <c r="B508" s="249"/>
      <c r="C508" s="250"/>
      <c r="D508" s="233" t="s">
        <v>182</v>
      </c>
      <c r="E508" s="251" t="s">
        <v>1</v>
      </c>
      <c r="F508" s="252" t="s">
        <v>184</v>
      </c>
      <c r="G508" s="250"/>
      <c r="H508" s="253">
        <v>17</v>
      </c>
      <c r="I508" s="254"/>
      <c r="J508" s="250"/>
      <c r="K508" s="250"/>
      <c r="L508" s="255"/>
      <c r="M508" s="256"/>
      <c r="N508" s="257"/>
      <c r="O508" s="257"/>
      <c r="P508" s="257"/>
      <c r="Q508" s="257"/>
      <c r="R508" s="257"/>
      <c r="S508" s="257"/>
      <c r="T508" s="258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9" t="s">
        <v>182</v>
      </c>
      <c r="AU508" s="259" t="s">
        <v>85</v>
      </c>
      <c r="AV508" s="13" t="s">
        <v>178</v>
      </c>
      <c r="AW508" s="13" t="s">
        <v>32</v>
      </c>
      <c r="AX508" s="13" t="s">
        <v>83</v>
      </c>
      <c r="AY508" s="259" t="s">
        <v>173</v>
      </c>
    </row>
    <row r="509" s="2" customFormat="1" ht="44.25" customHeight="1">
      <c r="A509" s="39"/>
      <c r="B509" s="40"/>
      <c r="C509" s="220" t="s">
        <v>921</v>
      </c>
      <c r="D509" s="220" t="s">
        <v>174</v>
      </c>
      <c r="E509" s="221" t="s">
        <v>922</v>
      </c>
      <c r="F509" s="222" t="s">
        <v>923</v>
      </c>
      <c r="G509" s="223" t="s">
        <v>353</v>
      </c>
      <c r="H509" s="224">
        <v>5</v>
      </c>
      <c r="I509" s="225"/>
      <c r="J509" s="226">
        <f>ROUND(I509*H509,2)</f>
        <v>0</v>
      </c>
      <c r="K509" s="222" t="s">
        <v>283</v>
      </c>
      <c r="L509" s="45"/>
      <c r="M509" s="227" t="s">
        <v>1</v>
      </c>
      <c r="N509" s="228" t="s">
        <v>41</v>
      </c>
      <c r="O509" s="92"/>
      <c r="P509" s="229">
        <f>O509*H509</f>
        <v>0</v>
      </c>
      <c r="Q509" s="229">
        <v>0</v>
      </c>
      <c r="R509" s="229">
        <f>Q509*H509</f>
        <v>0</v>
      </c>
      <c r="S509" s="229">
        <v>0</v>
      </c>
      <c r="T509" s="230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1" t="s">
        <v>178</v>
      </c>
      <c r="AT509" s="231" t="s">
        <v>174</v>
      </c>
      <c r="AU509" s="231" t="s">
        <v>85</v>
      </c>
      <c r="AY509" s="18" t="s">
        <v>173</v>
      </c>
      <c r="BE509" s="232">
        <f>IF(N509="základní",J509,0)</f>
        <v>0</v>
      </c>
      <c r="BF509" s="232">
        <f>IF(N509="snížená",J509,0)</f>
        <v>0</v>
      </c>
      <c r="BG509" s="232">
        <f>IF(N509="zákl. přenesená",J509,0)</f>
        <v>0</v>
      </c>
      <c r="BH509" s="232">
        <f>IF(N509="sníž. přenesená",J509,0)</f>
        <v>0</v>
      </c>
      <c r="BI509" s="232">
        <f>IF(N509="nulová",J509,0)</f>
        <v>0</v>
      </c>
      <c r="BJ509" s="18" t="s">
        <v>83</v>
      </c>
      <c r="BK509" s="232">
        <f>ROUND(I509*H509,2)</f>
        <v>0</v>
      </c>
      <c r="BL509" s="18" t="s">
        <v>178</v>
      </c>
      <c r="BM509" s="231" t="s">
        <v>924</v>
      </c>
    </row>
    <row r="510" s="2" customFormat="1" ht="44.25" customHeight="1">
      <c r="A510" s="39"/>
      <c r="B510" s="40"/>
      <c r="C510" s="220" t="s">
        <v>653</v>
      </c>
      <c r="D510" s="220" t="s">
        <v>174</v>
      </c>
      <c r="E510" s="221" t="s">
        <v>925</v>
      </c>
      <c r="F510" s="222" t="s">
        <v>926</v>
      </c>
      <c r="G510" s="223" t="s">
        <v>353</v>
      </c>
      <c r="H510" s="224">
        <v>5</v>
      </c>
      <c r="I510" s="225"/>
      <c r="J510" s="226">
        <f>ROUND(I510*H510,2)</f>
        <v>0</v>
      </c>
      <c r="K510" s="222" t="s">
        <v>283</v>
      </c>
      <c r="L510" s="45"/>
      <c r="M510" s="227" t="s">
        <v>1</v>
      </c>
      <c r="N510" s="228" t="s">
        <v>41</v>
      </c>
      <c r="O510" s="92"/>
      <c r="P510" s="229">
        <f>O510*H510</f>
        <v>0</v>
      </c>
      <c r="Q510" s="229">
        <v>0</v>
      </c>
      <c r="R510" s="229">
        <f>Q510*H510</f>
        <v>0</v>
      </c>
      <c r="S510" s="229">
        <v>0</v>
      </c>
      <c r="T510" s="230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1" t="s">
        <v>178</v>
      </c>
      <c r="AT510" s="231" t="s">
        <v>174</v>
      </c>
      <c r="AU510" s="231" t="s">
        <v>85</v>
      </c>
      <c r="AY510" s="18" t="s">
        <v>173</v>
      </c>
      <c r="BE510" s="232">
        <f>IF(N510="základní",J510,0)</f>
        <v>0</v>
      </c>
      <c r="BF510" s="232">
        <f>IF(N510="snížená",J510,0)</f>
        <v>0</v>
      </c>
      <c r="BG510" s="232">
        <f>IF(N510="zákl. přenesená",J510,0)</f>
        <v>0</v>
      </c>
      <c r="BH510" s="232">
        <f>IF(N510="sníž. přenesená",J510,0)</f>
        <v>0</v>
      </c>
      <c r="BI510" s="232">
        <f>IF(N510="nulová",J510,0)</f>
        <v>0</v>
      </c>
      <c r="BJ510" s="18" t="s">
        <v>83</v>
      </c>
      <c r="BK510" s="232">
        <f>ROUND(I510*H510,2)</f>
        <v>0</v>
      </c>
      <c r="BL510" s="18" t="s">
        <v>178</v>
      </c>
      <c r="BM510" s="231" t="s">
        <v>927</v>
      </c>
    </row>
    <row r="511" s="2" customFormat="1" ht="37.8" customHeight="1">
      <c r="A511" s="39"/>
      <c r="B511" s="40"/>
      <c r="C511" s="220" t="s">
        <v>928</v>
      </c>
      <c r="D511" s="220" t="s">
        <v>174</v>
      </c>
      <c r="E511" s="221" t="s">
        <v>929</v>
      </c>
      <c r="F511" s="222" t="s">
        <v>930</v>
      </c>
      <c r="G511" s="223" t="s">
        <v>304</v>
      </c>
      <c r="H511" s="224">
        <v>41.409999999999997</v>
      </c>
      <c r="I511" s="225"/>
      <c r="J511" s="226">
        <f>ROUND(I511*H511,2)</f>
        <v>0</v>
      </c>
      <c r="K511" s="222" t="s">
        <v>283</v>
      </c>
      <c r="L511" s="45"/>
      <c r="M511" s="227" t="s">
        <v>1</v>
      </c>
      <c r="N511" s="228" t="s">
        <v>41</v>
      </c>
      <c r="O511" s="92"/>
      <c r="P511" s="229">
        <f>O511*H511</f>
        <v>0</v>
      </c>
      <c r="Q511" s="229">
        <v>0</v>
      </c>
      <c r="R511" s="229">
        <f>Q511*H511</f>
        <v>0</v>
      </c>
      <c r="S511" s="229">
        <v>0</v>
      </c>
      <c r="T511" s="230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31" t="s">
        <v>178</v>
      </c>
      <c r="AT511" s="231" t="s">
        <v>174</v>
      </c>
      <c r="AU511" s="231" t="s">
        <v>85</v>
      </c>
      <c r="AY511" s="18" t="s">
        <v>173</v>
      </c>
      <c r="BE511" s="232">
        <f>IF(N511="základní",J511,0)</f>
        <v>0</v>
      </c>
      <c r="BF511" s="232">
        <f>IF(N511="snížená",J511,0)</f>
        <v>0</v>
      </c>
      <c r="BG511" s="232">
        <f>IF(N511="zákl. přenesená",J511,0)</f>
        <v>0</v>
      </c>
      <c r="BH511" s="232">
        <f>IF(N511="sníž. přenesená",J511,0)</f>
        <v>0</v>
      </c>
      <c r="BI511" s="232">
        <f>IF(N511="nulová",J511,0)</f>
        <v>0</v>
      </c>
      <c r="BJ511" s="18" t="s">
        <v>83</v>
      </c>
      <c r="BK511" s="232">
        <f>ROUND(I511*H511,2)</f>
        <v>0</v>
      </c>
      <c r="BL511" s="18" t="s">
        <v>178</v>
      </c>
      <c r="BM511" s="231" t="s">
        <v>931</v>
      </c>
    </row>
    <row r="512" s="12" customFormat="1">
      <c r="A512" s="12"/>
      <c r="B512" s="238"/>
      <c r="C512" s="239"/>
      <c r="D512" s="233" t="s">
        <v>182</v>
      </c>
      <c r="E512" s="240" t="s">
        <v>1</v>
      </c>
      <c r="F512" s="241" t="s">
        <v>932</v>
      </c>
      <c r="G512" s="239"/>
      <c r="H512" s="242">
        <v>41.409999999999997</v>
      </c>
      <c r="I512" s="243"/>
      <c r="J512" s="239"/>
      <c r="K512" s="239"/>
      <c r="L512" s="244"/>
      <c r="M512" s="245"/>
      <c r="N512" s="246"/>
      <c r="O512" s="246"/>
      <c r="P512" s="246"/>
      <c r="Q512" s="246"/>
      <c r="R512" s="246"/>
      <c r="S512" s="246"/>
      <c r="T512" s="247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T512" s="248" t="s">
        <v>182</v>
      </c>
      <c r="AU512" s="248" t="s">
        <v>85</v>
      </c>
      <c r="AV512" s="12" t="s">
        <v>85</v>
      </c>
      <c r="AW512" s="12" t="s">
        <v>32</v>
      </c>
      <c r="AX512" s="12" t="s">
        <v>76</v>
      </c>
      <c r="AY512" s="248" t="s">
        <v>173</v>
      </c>
    </row>
    <row r="513" s="13" customFormat="1">
      <c r="A513" s="13"/>
      <c r="B513" s="249"/>
      <c r="C513" s="250"/>
      <c r="D513" s="233" t="s">
        <v>182</v>
      </c>
      <c r="E513" s="251" t="s">
        <v>1</v>
      </c>
      <c r="F513" s="252" t="s">
        <v>184</v>
      </c>
      <c r="G513" s="250"/>
      <c r="H513" s="253">
        <v>41.409999999999997</v>
      </c>
      <c r="I513" s="254"/>
      <c r="J513" s="250"/>
      <c r="K513" s="250"/>
      <c r="L513" s="255"/>
      <c r="M513" s="256"/>
      <c r="N513" s="257"/>
      <c r="O513" s="257"/>
      <c r="P513" s="257"/>
      <c r="Q513" s="257"/>
      <c r="R513" s="257"/>
      <c r="S513" s="257"/>
      <c r="T513" s="258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59" t="s">
        <v>182</v>
      </c>
      <c r="AU513" s="259" t="s">
        <v>85</v>
      </c>
      <c r="AV513" s="13" t="s">
        <v>178</v>
      </c>
      <c r="AW513" s="13" t="s">
        <v>32</v>
      </c>
      <c r="AX513" s="13" t="s">
        <v>83</v>
      </c>
      <c r="AY513" s="259" t="s">
        <v>173</v>
      </c>
    </row>
    <row r="514" s="2" customFormat="1" ht="37.8" customHeight="1">
      <c r="A514" s="39"/>
      <c r="B514" s="40"/>
      <c r="C514" s="220" t="s">
        <v>658</v>
      </c>
      <c r="D514" s="220" t="s">
        <v>174</v>
      </c>
      <c r="E514" s="221" t="s">
        <v>933</v>
      </c>
      <c r="F514" s="222" t="s">
        <v>934</v>
      </c>
      <c r="G514" s="223" t="s">
        <v>304</v>
      </c>
      <c r="H514" s="224">
        <v>357.20600000000002</v>
      </c>
      <c r="I514" s="225"/>
      <c r="J514" s="226">
        <f>ROUND(I514*H514,2)</f>
        <v>0</v>
      </c>
      <c r="K514" s="222" t="s">
        <v>283</v>
      </c>
      <c r="L514" s="45"/>
      <c r="M514" s="227" t="s">
        <v>1</v>
      </c>
      <c r="N514" s="228" t="s">
        <v>41</v>
      </c>
      <c r="O514" s="92"/>
      <c r="P514" s="229">
        <f>O514*H514</f>
        <v>0</v>
      </c>
      <c r="Q514" s="229">
        <v>0</v>
      </c>
      <c r="R514" s="229">
        <f>Q514*H514</f>
        <v>0</v>
      </c>
      <c r="S514" s="229">
        <v>0</v>
      </c>
      <c r="T514" s="230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1" t="s">
        <v>178</v>
      </c>
      <c r="AT514" s="231" t="s">
        <v>174</v>
      </c>
      <c r="AU514" s="231" t="s">
        <v>85</v>
      </c>
      <c r="AY514" s="18" t="s">
        <v>173</v>
      </c>
      <c r="BE514" s="232">
        <f>IF(N514="základní",J514,0)</f>
        <v>0</v>
      </c>
      <c r="BF514" s="232">
        <f>IF(N514="snížená",J514,0)</f>
        <v>0</v>
      </c>
      <c r="BG514" s="232">
        <f>IF(N514="zákl. přenesená",J514,0)</f>
        <v>0</v>
      </c>
      <c r="BH514" s="232">
        <f>IF(N514="sníž. přenesená",J514,0)</f>
        <v>0</v>
      </c>
      <c r="BI514" s="232">
        <f>IF(N514="nulová",J514,0)</f>
        <v>0</v>
      </c>
      <c r="BJ514" s="18" t="s">
        <v>83</v>
      </c>
      <c r="BK514" s="232">
        <f>ROUND(I514*H514,2)</f>
        <v>0</v>
      </c>
      <c r="BL514" s="18" t="s">
        <v>178</v>
      </c>
      <c r="BM514" s="231" t="s">
        <v>935</v>
      </c>
    </row>
    <row r="515" s="12" customFormat="1">
      <c r="A515" s="12"/>
      <c r="B515" s="238"/>
      <c r="C515" s="239"/>
      <c r="D515" s="233" t="s">
        <v>182</v>
      </c>
      <c r="E515" s="240" t="s">
        <v>1</v>
      </c>
      <c r="F515" s="241" t="s">
        <v>671</v>
      </c>
      <c r="G515" s="239"/>
      <c r="H515" s="242">
        <v>385.00200000000001</v>
      </c>
      <c r="I515" s="243"/>
      <c r="J515" s="239"/>
      <c r="K515" s="239"/>
      <c r="L515" s="244"/>
      <c r="M515" s="245"/>
      <c r="N515" s="246"/>
      <c r="O515" s="246"/>
      <c r="P515" s="246"/>
      <c r="Q515" s="246"/>
      <c r="R515" s="246"/>
      <c r="S515" s="246"/>
      <c r="T515" s="247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T515" s="248" t="s">
        <v>182</v>
      </c>
      <c r="AU515" s="248" t="s">
        <v>85</v>
      </c>
      <c r="AV515" s="12" t="s">
        <v>85</v>
      </c>
      <c r="AW515" s="12" t="s">
        <v>32</v>
      </c>
      <c r="AX515" s="12" t="s">
        <v>76</v>
      </c>
      <c r="AY515" s="248" t="s">
        <v>173</v>
      </c>
    </row>
    <row r="516" s="12" customFormat="1">
      <c r="A516" s="12"/>
      <c r="B516" s="238"/>
      <c r="C516" s="239"/>
      <c r="D516" s="233" t="s">
        <v>182</v>
      </c>
      <c r="E516" s="240" t="s">
        <v>1</v>
      </c>
      <c r="F516" s="241" t="s">
        <v>672</v>
      </c>
      <c r="G516" s="239"/>
      <c r="H516" s="242">
        <v>-27.795999999999999</v>
      </c>
      <c r="I516" s="243"/>
      <c r="J516" s="239"/>
      <c r="K516" s="239"/>
      <c r="L516" s="244"/>
      <c r="M516" s="245"/>
      <c r="N516" s="246"/>
      <c r="O516" s="246"/>
      <c r="P516" s="246"/>
      <c r="Q516" s="246"/>
      <c r="R516" s="246"/>
      <c r="S516" s="246"/>
      <c r="T516" s="247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T516" s="248" t="s">
        <v>182</v>
      </c>
      <c r="AU516" s="248" t="s">
        <v>85</v>
      </c>
      <c r="AV516" s="12" t="s">
        <v>85</v>
      </c>
      <c r="AW516" s="12" t="s">
        <v>32</v>
      </c>
      <c r="AX516" s="12" t="s">
        <v>76</v>
      </c>
      <c r="AY516" s="248" t="s">
        <v>173</v>
      </c>
    </row>
    <row r="517" s="13" customFormat="1">
      <c r="A517" s="13"/>
      <c r="B517" s="249"/>
      <c r="C517" s="250"/>
      <c r="D517" s="233" t="s">
        <v>182</v>
      </c>
      <c r="E517" s="251" t="s">
        <v>1</v>
      </c>
      <c r="F517" s="252" t="s">
        <v>184</v>
      </c>
      <c r="G517" s="250"/>
      <c r="H517" s="253">
        <v>357.20600000000002</v>
      </c>
      <c r="I517" s="254"/>
      <c r="J517" s="250"/>
      <c r="K517" s="250"/>
      <c r="L517" s="255"/>
      <c r="M517" s="256"/>
      <c r="N517" s="257"/>
      <c r="O517" s="257"/>
      <c r="P517" s="257"/>
      <c r="Q517" s="257"/>
      <c r="R517" s="257"/>
      <c r="S517" s="257"/>
      <c r="T517" s="25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59" t="s">
        <v>182</v>
      </c>
      <c r="AU517" s="259" t="s">
        <v>85</v>
      </c>
      <c r="AV517" s="13" t="s">
        <v>178</v>
      </c>
      <c r="AW517" s="13" t="s">
        <v>32</v>
      </c>
      <c r="AX517" s="13" t="s">
        <v>83</v>
      </c>
      <c r="AY517" s="259" t="s">
        <v>173</v>
      </c>
    </row>
    <row r="518" s="2" customFormat="1" ht="37.8" customHeight="1">
      <c r="A518" s="39"/>
      <c r="B518" s="40"/>
      <c r="C518" s="220" t="s">
        <v>936</v>
      </c>
      <c r="D518" s="220" t="s">
        <v>174</v>
      </c>
      <c r="E518" s="221" t="s">
        <v>937</v>
      </c>
      <c r="F518" s="222" t="s">
        <v>938</v>
      </c>
      <c r="G518" s="223" t="s">
        <v>304</v>
      </c>
      <c r="H518" s="224">
        <v>115.42</v>
      </c>
      <c r="I518" s="225"/>
      <c r="J518" s="226">
        <f>ROUND(I518*H518,2)</f>
        <v>0</v>
      </c>
      <c r="K518" s="222" t="s">
        <v>283</v>
      </c>
      <c r="L518" s="45"/>
      <c r="M518" s="227" t="s">
        <v>1</v>
      </c>
      <c r="N518" s="228" t="s">
        <v>41</v>
      </c>
      <c r="O518" s="92"/>
      <c r="P518" s="229">
        <f>O518*H518</f>
        <v>0</v>
      </c>
      <c r="Q518" s="229">
        <v>0</v>
      </c>
      <c r="R518" s="229">
        <f>Q518*H518</f>
        <v>0</v>
      </c>
      <c r="S518" s="229">
        <v>0</v>
      </c>
      <c r="T518" s="230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1" t="s">
        <v>178</v>
      </c>
      <c r="AT518" s="231" t="s">
        <v>174</v>
      </c>
      <c r="AU518" s="231" t="s">
        <v>85</v>
      </c>
      <c r="AY518" s="18" t="s">
        <v>173</v>
      </c>
      <c r="BE518" s="232">
        <f>IF(N518="základní",J518,0)</f>
        <v>0</v>
      </c>
      <c r="BF518" s="232">
        <f>IF(N518="snížená",J518,0)</f>
        <v>0</v>
      </c>
      <c r="BG518" s="232">
        <f>IF(N518="zákl. přenesená",J518,0)</f>
        <v>0</v>
      </c>
      <c r="BH518" s="232">
        <f>IF(N518="sníž. přenesená",J518,0)</f>
        <v>0</v>
      </c>
      <c r="BI518" s="232">
        <f>IF(N518="nulová",J518,0)</f>
        <v>0</v>
      </c>
      <c r="BJ518" s="18" t="s">
        <v>83</v>
      </c>
      <c r="BK518" s="232">
        <f>ROUND(I518*H518,2)</f>
        <v>0</v>
      </c>
      <c r="BL518" s="18" t="s">
        <v>178</v>
      </c>
      <c r="BM518" s="231" t="s">
        <v>939</v>
      </c>
    </row>
    <row r="519" s="12" customFormat="1">
      <c r="A519" s="12"/>
      <c r="B519" s="238"/>
      <c r="C519" s="239"/>
      <c r="D519" s="233" t="s">
        <v>182</v>
      </c>
      <c r="E519" s="240" t="s">
        <v>1</v>
      </c>
      <c r="F519" s="241" t="s">
        <v>654</v>
      </c>
      <c r="G519" s="239"/>
      <c r="H519" s="242">
        <v>115.42</v>
      </c>
      <c r="I519" s="243"/>
      <c r="J519" s="239"/>
      <c r="K519" s="239"/>
      <c r="L519" s="244"/>
      <c r="M519" s="245"/>
      <c r="N519" s="246"/>
      <c r="O519" s="246"/>
      <c r="P519" s="246"/>
      <c r="Q519" s="246"/>
      <c r="R519" s="246"/>
      <c r="S519" s="246"/>
      <c r="T519" s="247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T519" s="248" t="s">
        <v>182</v>
      </c>
      <c r="AU519" s="248" t="s">
        <v>85</v>
      </c>
      <c r="AV519" s="12" t="s">
        <v>85</v>
      </c>
      <c r="AW519" s="12" t="s">
        <v>32</v>
      </c>
      <c r="AX519" s="12" t="s">
        <v>76</v>
      </c>
      <c r="AY519" s="248" t="s">
        <v>173</v>
      </c>
    </row>
    <row r="520" s="13" customFormat="1">
      <c r="A520" s="13"/>
      <c r="B520" s="249"/>
      <c r="C520" s="250"/>
      <c r="D520" s="233" t="s">
        <v>182</v>
      </c>
      <c r="E520" s="251" t="s">
        <v>1</v>
      </c>
      <c r="F520" s="252" t="s">
        <v>184</v>
      </c>
      <c r="G520" s="250"/>
      <c r="H520" s="253">
        <v>115.42</v>
      </c>
      <c r="I520" s="254"/>
      <c r="J520" s="250"/>
      <c r="K520" s="250"/>
      <c r="L520" s="255"/>
      <c r="M520" s="256"/>
      <c r="N520" s="257"/>
      <c r="O520" s="257"/>
      <c r="P520" s="257"/>
      <c r="Q520" s="257"/>
      <c r="R520" s="257"/>
      <c r="S520" s="257"/>
      <c r="T520" s="25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59" t="s">
        <v>182</v>
      </c>
      <c r="AU520" s="259" t="s">
        <v>85</v>
      </c>
      <c r="AV520" s="13" t="s">
        <v>178</v>
      </c>
      <c r="AW520" s="13" t="s">
        <v>32</v>
      </c>
      <c r="AX520" s="13" t="s">
        <v>83</v>
      </c>
      <c r="AY520" s="259" t="s">
        <v>173</v>
      </c>
    </row>
    <row r="521" s="2" customFormat="1" ht="24.15" customHeight="1">
      <c r="A521" s="39"/>
      <c r="B521" s="40"/>
      <c r="C521" s="220" t="s">
        <v>662</v>
      </c>
      <c r="D521" s="220" t="s">
        <v>174</v>
      </c>
      <c r="E521" s="221" t="s">
        <v>940</v>
      </c>
      <c r="F521" s="222" t="s">
        <v>941</v>
      </c>
      <c r="G521" s="223" t="s">
        <v>304</v>
      </c>
      <c r="H521" s="224">
        <v>332.75</v>
      </c>
      <c r="I521" s="225"/>
      <c r="J521" s="226">
        <f>ROUND(I521*H521,2)</f>
        <v>0</v>
      </c>
      <c r="K521" s="222" t="s">
        <v>283</v>
      </c>
      <c r="L521" s="45"/>
      <c r="M521" s="227" t="s">
        <v>1</v>
      </c>
      <c r="N521" s="228" t="s">
        <v>41</v>
      </c>
      <c r="O521" s="92"/>
      <c r="P521" s="229">
        <f>O521*H521</f>
        <v>0</v>
      </c>
      <c r="Q521" s="229">
        <v>0</v>
      </c>
      <c r="R521" s="229">
        <f>Q521*H521</f>
        <v>0</v>
      </c>
      <c r="S521" s="229">
        <v>0</v>
      </c>
      <c r="T521" s="230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1" t="s">
        <v>178</v>
      </c>
      <c r="AT521" s="231" t="s">
        <v>174</v>
      </c>
      <c r="AU521" s="231" t="s">
        <v>85</v>
      </c>
      <c r="AY521" s="18" t="s">
        <v>173</v>
      </c>
      <c r="BE521" s="232">
        <f>IF(N521="základní",J521,0)</f>
        <v>0</v>
      </c>
      <c r="BF521" s="232">
        <f>IF(N521="snížená",J521,0)</f>
        <v>0</v>
      </c>
      <c r="BG521" s="232">
        <f>IF(N521="zákl. přenesená",J521,0)</f>
        <v>0</v>
      </c>
      <c r="BH521" s="232">
        <f>IF(N521="sníž. přenesená",J521,0)</f>
        <v>0</v>
      </c>
      <c r="BI521" s="232">
        <f>IF(N521="nulová",J521,0)</f>
        <v>0</v>
      </c>
      <c r="BJ521" s="18" t="s">
        <v>83</v>
      </c>
      <c r="BK521" s="232">
        <f>ROUND(I521*H521,2)</f>
        <v>0</v>
      </c>
      <c r="BL521" s="18" t="s">
        <v>178</v>
      </c>
      <c r="BM521" s="231" t="s">
        <v>942</v>
      </c>
    </row>
    <row r="522" s="12" customFormat="1">
      <c r="A522" s="12"/>
      <c r="B522" s="238"/>
      <c r="C522" s="239"/>
      <c r="D522" s="233" t="s">
        <v>182</v>
      </c>
      <c r="E522" s="240" t="s">
        <v>1</v>
      </c>
      <c r="F522" s="241" t="s">
        <v>813</v>
      </c>
      <c r="G522" s="239"/>
      <c r="H522" s="242">
        <v>332.75</v>
      </c>
      <c r="I522" s="243"/>
      <c r="J522" s="239"/>
      <c r="K522" s="239"/>
      <c r="L522" s="244"/>
      <c r="M522" s="245"/>
      <c r="N522" s="246"/>
      <c r="O522" s="246"/>
      <c r="P522" s="246"/>
      <c r="Q522" s="246"/>
      <c r="R522" s="246"/>
      <c r="S522" s="246"/>
      <c r="T522" s="247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T522" s="248" t="s">
        <v>182</v>
      </c>
      <c r="AU522" s="248" t="s">
        <v>85</v>
      </c>
      <c r="AV522" s="12" t="s">
        <v>85</v>
      </c>
      <c r="AW522" s="12" t="s">
        <v>32</v>
      </c>
      <c r="AX522" s="12" t="s">
        <v>76</v>
      </c>
      <c r="AY522" s="248" t="s">
        <v>173</v>
      </c>
    </row>
    <row r="523" s="13" customFormat="1">
      <c r="A523" s="13"/>
      <c r="B523" s="249"/>
      <c r="C523" s="250"/>
      <c r="D523" s="233" t="s">
        <v>182</v>
      </c>
      <c r="E523" s="251" t="s">
        <v>1</v>
      </c>
      <c r="F523" s="252" t="s">
        <v>184</v>
      </c>
      <c r="G523" s="250"/>
      <c r="H523" s="253">
        <v>332.75</v>
      </c>
      <c r="I523" s="254"/>
      <c r="J523" s="250"/>
      <c r="K523" s="250"/>
      <c r="L523" s="255"/>
      <c r="M523" s="256"/>
      <c r="N523" s="257"/>
      <c r="O523" s="257"/>
      <c r="P523" s="257"/>
      <c r="Q523" s="257"/>
      <c r="R523" s="257"/>
      <c r="S523" s="257"/>
      <c r="T523" s="258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9" t="s">
        <v>182</v>
      </c>
      <c r="AU523" s="259" t="s">
        <v>85</v>
      </c>
      <c r="AV523" s="13" t="s">
        <v>178</v>
      </c>
      <c r="AW523" s="13" t="s">
        <v>32</v>
      </c>
      <c r="AX523" s="13" t="s">
        <v>83</v>
      </c>
      <c r="AY523" s="259" t="s">
        <v>173</v>
      </c>
    </row>
    <row r="524" s="2" customFormat="1" ht="44.25" customHeight="1">
      <c r="A524" s="39"/>
      <c r="B524" s="40"/>
      <c r="C524" s="220" t="s">
        <v>943</v>
      </c>
      <c r="D524" s="220" t="s">
        <v>174</v>
      </c>
      <c r="E524" s="221" t="s">
        <v>944</v>
      </c>
      <c r="F524" s="222" t="s">
        <v>945</v>
      </c>
      <c r="G524" s="223" t="s">
        <v>304</v>
      </c>
      <c r="H524" s="224">
        <v>332.75</v>
      </c>
      <c r="I524" s="225"/>
      <c r="J524" s="226">
        <f>ROUND(I524*H524,2)</f>
        <v>0</v>
      </c>
      <c r="K524" s="222" t="s">
        <v>283</v>
      </c>
      <c r="L524" s="45"/>
      <c r="M524" s="227" t="s">
        <v>1</v>
      </c>
      <c r="N524" s="228" t="s">
        <v>41</v>
      </c>
      <c r="O524" s="92"/>
      <c r="P524" s="229">
        <f>O524*H524</f>
        <v>0</v>
      </c>
      <c r="Q524" s="229">
        <v>0</v>
      </c>
      <c r="R524" s="229">
        <f>Q524*H524</f>
        <v>0</v>
      </c>
      <c r="S524" s="229">
        <v>0</v>
      </c>
      <c r="T524" s="230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1" t="s">
        <v>178</v>
      </c>
      <c r="AT524" s="231" t="s">
        <v>174</v>
      </c>
      <c r="AU524" s="231" t="s">
        <v>85</v>
      </c>
      <c r="AY524" s="18" t="s">
        <v>173</v>
      </c>
      <c r="BE524" s="232">
        <f>IF(N524="základní",J524,0)</f>
        <v>0</v>
      </c>
      <c r="BF524" s="232">
        <f>IF(N524="snížená",J524,0)</f>
        <v>0</v>
      </c>
      <c r="BG524" s="232">
        <f>IF(N524="zákl. přenesená",J524,0)</f>
        <v>0</v>
      </c>
      <c r="BH524" s="232">
        <f>IF(N524="sníž. přenesená",J524,0)</f>
        <v>0</v>
      </c>
      <c r="BI524" s="232">
        <f>IF(N524="nulová",J524,0)</f>
        <v>0</v>
      </c>
      <c r="BJ524" s="18" t="s">
        <v>83</v>
      </c>
      <c r="BK524" s="232">
        <f>ROUND(I524*H524,2)</f>
        <v>0</v>
      </c>
      <c r="BL524" s="18" t="s">
        <v>178</v>
      </c>
      <c r="BM524" s="231" t="s">
        <v>946</v>
      </c>
    </row>
    <row r="525" s="11" customFormat="1" ht="22.8" customHeight="1">
      <c r="A525" s="11"/>
      <c r="B525" s="206"/>
      <c r="C525" s="207"/>
      <c r="D525" s="208" t="s">
        <v>75</v>
      </c>
      <c r="E525" s="273" t="s">
        <v>364</v>
      </c>
      <c r="F525" s="273" t="s">
        <v>365</v>
      </c>
      <c r="G525" s="207"/>
      <c r="H525" s="207"/>
      <c r="I525" s="210"/>
      <c r="J525" s="274">
        <f>BK525</f>
        <v>0</v>
      </c>
      <c r="K525" s="207"/>
      <c r="L525" s="212"/>
      <c r="M525" s="213"/>
      <c r="N525" s="214"/>
      <c r="O525" s="214"/>
      <c r="P525" s="215">
        <f>P526</f>
        <v>0</v>
      </c>
      <c r="Q525" s="214"/>
      <c r="R525" s="215">
        <f>R526</f>
        <v>0</v>
      </c>
      <c r="S525" s="214"/>
      <c r="T525" s="216">
        <f>T526</f>
        <v>0</v>
      </c>
      <c r="U525" s="11"/>
      <c r="V525" s="11"/>
      <c r="W525" s="11"/>
      <c r="X525" s="11"/>
      <c r="Y525" s="11"/>
      <c r="Z525" s="11"/>
      <c r="AA525" s="11"/>
      <c r="AB525" s="11"/>
      <c r="AC525" s="11"/>
      <c r="AD525" s="11"/>
      <c r="AE525" s="11"/>
      <c r="AR525" s="217" t="s">
        <v>83</v>
      </c>
      <c r="AT525" s="218" t="s">
        <v>75</v>
      </c>
      <c r="AU525" s="218" t="s">
        <v>83</v>
      </c>
      <c r="AY525" s="217" t="s">
        <v>173</v>
      </c>
      <c r="BK525" s="219">
        <f>BK526</f>
        <v>0</v>
      </c>
    </row>
    <row r="526" s="2" customFormat="1" ht="55.5" customHeight="1">
      <c r="A526" s="39"/>
      <c r="B526" s="40"/>
      <c r="C526" s="220" t="s">
        <v>666</v>
      </c>
      <c r="D526" s="220" t="s">
        <v>174</v>
      </c>
      <c r="E526" s="221" t="s">
        <v>947</v>
      </c>
      <c r="F526" s="222" t="s">
        <v>948</v>
      </c>
      <c r="G526" s="223" t="s">
        <v>221</v>
      </c>
      <c r="H526" s="224">
        <v>222.89400000000001</v>
      </c>
      <c r="I526" s="225"/>
      <c r="J526" s="226">
        <f>ROUND(I526*H526,2)</f>
        <v>0</v>
      </c>
      <c r="K526" s="222" t="s">
        <v>283</v>
      </c>
      <c r="L526" s="45"/>
      <c r="M526" s="227" t="s">
        <v>1</v>
      </c>
      <c r="N526" s="228" t="s">
        <v>41</v>
      </c>
      <c r="O526" s="92"/>
      <c r="P526" s="229">
        <f>O526*H526</f>
        <v>0</v>
      </c>
      <c r="Q526" s="229">
        <v>0</v>
      </c>
      <c r="R526" s="229">
        <f>Q526*H526</f>
        <v>0</v>
      </c>
      <c r="S526" s="229">
        <v>0</v>
      </c>
      <c r="T526" s="230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1" t="s">
        <v>178</v>
      </c>
      <c r="AT526" s="231" t="s">
        <v>174</v>
      </c>
      <c r="AU526" s="231" t="s">
        <v>85</v>
      </c>
      <c r="AY526" s="18" t="s">
        <v>173</v>
      </c>
      <c r="BE526" s="232">
        <f>IF(N526="základní",J526,0)</f>
        <v>0</v>
      </c>
      <c r="BF526" s="232">
        <f>IF(N526="snížená",J526,0)</f>
        <v>0</v>
      </c>
      <c r="BG526" s="232">
        <f>IF(N526="zákl. přenesená",J526,0)</f>
        <v>0</v>
      </c>
      <c r="BH526" s="232">
        <f>IF(N526="sníž. přenesená",J526,0)</f>
        <v>0</v>
      </c>
      <c r="BI526" s="232">
        <f>IF(N526="nulová",J526,0)</f>
        <v>0</v>
      </c>
      <c r="BJ526" s="18" t="s">
        <v>83</v>
      </c>
      <c r="BK526" s="232">
        <f>ROUND(I526*H526,2)</f>
        <v>0</v>
      </c>
      <c r="BL526" s="18" t="s">
        <v>178</v>
      </c>
      <c r="BM526" s="231" t="s">
        <v>949</v>
      </c>
    </row>
    <row r="527" s="11" customFormat="1" ht="25.92" customHeight="1">
      <c r="A527" s="11"/>
      <c r="B527" s="206"/>
      <c r="C527" s="207"/>
      <c r="D527" s="208" t="s">
        <v>75</v>
      </c>
      <c r="E527" s="209" t="s">
        <v>950</v>
      </c>
      <c r="F527" s="209" t="s">
        <v>951</v>
      </c>
      <c r="G527" s="207"/>
      <c r="H527" s="207"/>
      <c r="I527" s="210"/>
      <c r="J527" s="211">
        <f>BK527</f>
        <v>0</v>
      </c>
      <c r="K527" s="207"/>
      <c r="L527" s="212"/>
      <c r="M527" s="213"/>
      <c r="N527" s="214"/>
      <c r="O527" s="214"/>
      <c r="P527" s="215">
        <f>P528+P545+P559+P567+P683+P731+P756+P786+P910+P975+P1019+P1034+P1043+P1056</f>
        <v>0</v>
      </c>
      <c r="Q527" s="214"/>
      <c r="R527" s="215">
        <f>R528+R545+R559+R567+R683+R731+R756+R786+R910+R975+R1019+R1034+R1043+R1056</f>
        <v>0.483435</v>
      </c>
      <c r="S527" s="214"/>
      <c r="T527" s="216">
        <f>T528+T545+T559+T567+T683+T731+T756+T786+T910+T975+T1019+T1034+T1043+T1056</f>
        <v>0</v>
      </c>
      <c r="U527" s="11"/>
      <c r="V527" s="11"/>
      <c r="W527" s="11"/>
      <c r="X527" s="11"/>
      <c r="Y527" s="11"/>
      <c r="Z527" s="11"/>
      <c r="AA527" s="11"/>
      <c r="AB527" s="11"/>
      <c r="AC527" s="11"/>
      <c r="AD527" s="11"/>
      <c r="AE527" s="11"/>
      <c r="AR527" s="217" t="s">
        <v>85</v>
      </c>
      <c r="AT527" s="218" t="s">
        <v>75</v>
      </c>
      <c r="AU527" s="218" t="s">
        <v>76</v>
      </c>
      <c r="AY527" s="217" t="s">
        <v>173</v>
      </c>
      <c r="BK527" s="219">
        <f>BK528+BK545+BK559+BK567+BK683+BK731+BK756+BK786+BK910+BK975+BK1019+BK1034+BK1043+BK1056</f>
        <v>0</v>
      </c>
    </row>
    <row r="528" s="11" customFormat="1" ht="22.8" customHeight="1">
      <c r="A528" s="11"/>
      <c r="B528" s="206"/>
      <c r="C528" s="207"/>
      <c r="D528" s="208" t="s">
        <v>75</v>
      </c>
      <c r="E528" s="273" t="s">
        <v>952</v>
      </c>
      <c r="F528" s="273" t="s">
        <v>953</v>
      </c>
      <c r="G528" s="207"/>
      <c r="H528" s="207"/>
      <c r="I528" s="210"/>
      <c r="J528" s="274">
        <f>BK528</f>
        <v>0</v>
      </c>
      <c r="K528" s="207"/>
      <c r="L528" s="212"/>
      <c r="M528" s="213"/>
      <c r="N528" s="214"/>
      <c r="O528" s="214"/>
      <c r="P528" s="215">
        <f>SUM(P529:P544)</f>
        <v>0</v>
      </c>
      <c r="Q528" s="214"/>
      <c r="R528" s="215">
        <f>SUM(R529:R544)</f>
        <v>0</v>
      </c>
      <c r="S528" s="214"/>
      <c r="T528" s="216">
        <f>SUM(T529:T544)</f>
        <v>0</v>
      </c>
      <c r="U528" s="11"/>
      <c r="V528" s="11"/>
      <c r="W528" s="11"/>
      <c r="X528" s="11"/>
      <c r="Y528" s="11"/>
      <c r="Z528" s="11"/>
      <c r="AA528" s="11"/>
      <c r="AB528" s="11"/>
      <c r="AC528" s="11"/>
      <c r="AD528" s="11"/>
      <c r="AE528" s="11"/>
      <c r="AR528" s="217" t="s">
        <v>85</v>
      </c>
      <c r="AT528" s="218" t="s">
        <v>75</v>
      </c>
      <c r="AU528" s="218" t="s">
        <v>83</v>
      </c>
      <c r="AY528" s="217" t="s">
        <v>173</v>
      </c>
      <c r="BK528" s="219">
        <f>SUM(BK529:BK544)</f>
        <v>0</v>
      </c>
    </row>
    <row r="529" s="2" customFormat="1" ht="24.15" customHeight="1">
      <c r="A529" s="39"/>
      <c r="B529" s="40"/>
      <c r="C529" s="220" t="s">
        <v>954</v>
      </c>
      <c r="D529" s="220" t="s">
        <v>174</v>
      </c>
      <c r="E529" s="221" t="s">
        <v>955</v>
      </c>
      <c r="F529" s="222" t="s">
        <v>956</v>
      </c>
      <c r="G529" s="223" t="s">
        <v>304</v>
      </c>
      <c r="H529" s="224">
        <v>25.896000000000001</v>
      </c>
      <c r="I529" s="225"/>
      <c r="J529" s="226">
        <f>ROUND(I529*H529,2)</f>
        <v>0</v>
      </c>
      <c r="K529" s="222" t="s">
        <v>283</v>
      </c>
      <c r="L529" s="45"/>
      <c r="M529" s="227" t="s">
        <v>1</v>
      </c>
      <c r="N529" s="228" t="s">
        <v>41</v>
      </c>
      <c r="O529" s="92"/>
      <c r="P529" s="229">
        <f>O529*H529</f>
        <v>0</v>
      </c>
      <c r="Q529" s="229">
        <v>0</v>
      </c>
      <c r="R529" s="229">
        <f>Q529*H529</f>
        <v>0</v>
      </c>
      <c r="S529" s="229">
        <v>0</v>
      </c>
      <c r="T529" s="230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31" t="s">
        <v>251</v>
      </c>
      <c r="AT529" s="231" t="s">
        <v>174</v>
      </c>
      <c r="AU529" s="231" t="s">
        <v>85</v>
      </c>
      <c r="AY529" s="18" t="s">
        <v>173</v>
      </c>
      <c r="BE529" s="232">
        <f>IF(N529="základní",J529,0)</f>
        <v>0</v>
      </c>
      <c r="BF529" s="232">
        <f>IF(N529="snížená",J529,0)</f>
        <v>0</v>
      </c>
      <c r="BG529" s="232">
        <f>IF(N529="zákl. přenesená",J529,0)</f>
        <v>0</v>
      </c>
      <c r="BH529" s="232">
        <f>IF(N529="sníž. přenesená",J529,0)</f>
        <v>0</v>
      </c>
      <c r="BI529" s="232">
        <f>IF(N529="nulová",J529,0)</f>
        <v>0</v>
      </c>
      <c r="BJ529" s="18" t="s">
        <v>83</v>
      </c>
      <c r="BK529" s="232">
        <f>ROUND(I529*H529,2)</f>
        <v>0</v>
      </c>
      <c r="BL529" s="18" t="s">
        <v>251</v>
      </c>
      <c r="BM529" s="231" t="s">
        <v>957</v>
      </c>
    </row>
    <row r="530" s="12" customFormat="1">
      <c r="A530" s="12"/>
      <c r="B530" s="238"/>
      <c r="C530" s="239"/>
      <c r="D530" s="233" t="s">
        <v>182</v>
      </c>
      <c r="E530" s="240" t="s">
        <v>1</v>
      </c>
      <c r="F530" s="241" t="s">
        <v>958</v>
      </c>
      <c r="G530" s="239"/>
      <c r="H530" s="242">
        <v>25.896000000000001</v>
      </c>
      <c r="I530" s="243"/>
      <c r="J530" s="239"/>
      <c r="K530" s="239"/>
      <c r="L530" s="244"/>
      <c r="M530" s="245"/>
      <c r="N530" s="246"/>
      <c r="O530" s="246"/>
      <c r="P530" s="246"/>
      <c r="Q530" s="246"/>
      <c r="R530" s="246"/>
      <c r="S530" s="246"/>
      <c r="T530" s="247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T530" s="248" t="s">
        <v>182</v>
      </c>
      <c r="AU530" s="248" t="s">
        <v>85</v>
      </c>
      <c r="AV530" s="12" t="s">
        <v>85</v>
      </c>
      <c r="AW530" s="12" t="s">
        <v>32</v>
      </c>
      <c r="AX530" s="12" t="s">
        <v>76</v>
      </c>
      <c r="AY530" s="248" t="s">
        <v>173</v>
      </c>
    </row>
    <row r="531" s="13" customFormat="1">
      <c r="A531" s="13"/>
      <c r="B531" s="249"/>
      <c r="C531" s="250"/>
      <c r="D531" s="233" t="s">
        <v>182</v>
      </c>
      <c r="E531" s="251" t="s">
        <v>1</v>
      </c>
      <c r="F531" s="252" t="s">
        <v>184</v>
      </c>
      <c r="G531" s="250"/>
      <c r="H531" s="253">
        <v>25.896000000000001</v>
      </c>
      <c r="I531" s="254"/>
      <c r="J531" s="250"/>
      <c r="K531" s="250"/>
      <c r="L531" s="255"/>
      <c r="M531" s="256"/>
      <c r="N531" s="257"/>
      <c r="O531" s="257"/>
      <c r="P531" s="257"/>
      <c r="Q531" s="257"/>
      <c r="R531" s="257"/>
      <c r="S531" s="257"/>
      <c r="T531" s="25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9" t="s">
        <v>182</v>
      </c>
      <c r="AU531" s="259" t="s">
        <v>85</v>
      </c>
      <c r="AV531" s="13" t="s">
        <v>178</v>
      </c>
      <c r="AW531" s="13" t="s">
        <v>32</v>
      </c>
      <c r="AX531" s="13" t="s">
        <v>83</v>
      </c>
      <c r="AY531" s="259" t="s">
        <v>173</v>
      </c>
    </row>
    <row r="532" s="2" customFormat="1" ht="24.15" customHeight="1">
      <c r="A532" s="39"/>
      <c r="B532" s="40"/>
      <c r="C532" s="275" t="s">
        <v>670</v>
      </c>
      <c r="D532" s="275" t="s">
        <v>335</v>
      </c>
      <c r="E532" s="276" t="s">
        <v>959</v>
      </c>
      <c r="F532" s="277" t="s">
        <v>960</v>
      </c>
      <c r="G532" s="278" t="s">
        <v>304</v>
      </c>
      <c r="H532" s="279">
        <v>31.619</v>
      </c>
      <c r="I532" s="280"/>
      <c r="J532" s="281">
        <f>ROUND(I532*H532,2)</f>
        <v>0</v>
      </c>
      <c r="K532" s="277" t="s">
        <v>283</v>
      </c>
      <c r="L532" s="282"/>
      <c r="M532" s="283" t="s">
        <v>1</v>
      </c>
      <c r="N532" s="284" t="s">
        <v>41</v>
      </c>
      <c r="O532" s="92"/>
      <c r="P532" s="229">
        <f>O532*H532</f>
        <v>0</v>
      </c>
      <c r="Q532" s="229">
        <v>0</v>
      </c>
      <c r="R532" s="229">
        <f>Q532*H532</f>
        <v>0</v>
      </c>
      <c r="S532" s="229">
        <v>0</v>
      </c>
      <c r="T532" s="230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1" t="s">
        <v>358</v>
      </c>
      <c r="AT532" s="231" t="s">
        <v>335</v>
      </c>
      <c r="AU532" s="231" t="s">
        <v>85</v>
      </c>
      <c r="AY532" s="18" t="s">
        <v>173</v>
      </c>
      <c r="BE532" s="232">
        <f>IF(N532="základní",J532,0)</f>
        <v>0</v>
      </c>
      <c r="BF532" s="232">
        <f>IF(N532="snížená",J532,0)</f>
        <v>0</v>
      </c>
      <c r="BG532" s="232">
        <f>IF(N532="zákl. přenesená",J532,0)</f>
        <v>0</v>
      </c>
      <c r="BH532" s="232">
        <f>IF(N532="sníž. přenesená",J532,0)</f>
        <v>0</v>
      </c>
      <c r="BI532" s="232">
        <f>IF(N532="nulová",J532,0)</f>
        <v>0</v>
      </c>
      <c r="BJ532" s="18" t="s">
        <v>83</v>
      </c>
      <c r="BK532" s="232">
        <f>ROUND(I532*H532,2)</f>
        <v>0</v>
      </c>
      <c r="BL532" s="18" t="s">
        <v>251</v>
      </c>
      <c r="BM532" s="231" t="s">
        <v>961</v>
      </c>
    </row>
    <row r="533" s="12" customFormat="1">
      <c r="A533" s="12"/>
      <c r="B533" s="238"/>
      <c r="C533" s="239"/>
      <c r="D533" s="233" t="s">
        <v>182</v>
      </c>
      <c r="E533" s="240" t="s">
        <v>1</v>
      </c>
      <c r="F533" s="241" t="s">
        <v>962</v>
      </c>
      <c r="G533" s="239"/>
      <c r="H533" s="242">
        <v>31.619</v>
      </c>
      <c r="I533" s="243"/>
      <c r="J533" s="239"/>
      <c r="K533" s="239"/>
      <c r="L533" s="244"/>
      <c r="M533" s="245"/>
      <c r="N533" s="246"/>
      <c r="O533" s="246"/>
      <c r="P533" s="246"/>
      <c r="Q533" s="246"/>
      <c r="R533" s="246"/>
      <c r="S533" s="246"/>
      <c r="T533" s="247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T533" s="248" t="s">
        <v>182</v>
      </c>
      <c r="AU533" s="248" t="s">
        <v>85</v>
      </c>
      <c r="AV533" s="12" t="s">
        <v>85</v>
      </c>
      <c r="AW533" s="12" t="s">
        <v>32</v>
      </c>
      <c r="AX533" s="12" t="s">
        <v>76</v>
      </c>
      <c r="AY533" s="248" t="s">
        <v>173</v>
      </c>
    </row>
    <row r="534" s="13" customFormat="1">
      <c r="A534" s="13"/>
      <c r="B534" s="249"/>
      <c r="C534" s="250"/>
      <c r="D534" s="233" t="s">
        <v>182</v>
      </c>
      <c r="E534" s="251" t="s">
        <v>1</v>
      </c>
      <c r="F534" s="252" t="s">
        <v>184</v>
      </c>
      <c r="G534" s="250"/>
      <c r="H534" s="253">
        <v>31.619</v>
      </c>
      <c r="I534" s="254"/>
      <c r="J534" s="250"/>
      <c r="K534" s="250"/>
      <c r="L534" s="255"/>
      <c r="M534" s="256"/>
      <c r="N534" s="257"/>
      <c r="O534" s="257"/>
      <c r="P534" s="257"/>
      <c r="Q534" s="257"/>
      <c r="R534" s="257"/>
      <c r="S534" s="257"/>
      <c r="T534" s="25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9" t="s">
        <v>182</v>
      </c>
      <c r="AU534" s="259" t="s">
        <v>85</v>
      </c>
      <c r="AV534" s="13" t="s">
        <v>178</v>
      </c>
      <c r="AW534" s="13" t="s">
        <v>32</v>
      </c>
      <c r="AX534" s="13" t="s">
        <v>83</v>
      </c>
      <c r="AY534" s="259" t="s">
        <v>173</v>
      </c>
    </row>
    <row r="535" s="2" customFormat="1" ht="33" customHeight="1">
      <c r="A535" s="39"/>
      <c r="B535" s="40"/>
      <c r="C535" s="220" t="s">
        <v>963</v>
      </c>
      <c r="D535" s="220" t="s">
        <v>174</v>
      </c>
      <c r="E535" s="221" t="s">
        <v>964</v>
      </c>
      <c r="F535" s="222" t="s">
        <v>965</v>
      </c>
      <c r="G535" s="223" t="s">
        <v>353</v>
      </c>
      <c r="H535" s="224">
        <v>16.184999999999999</v>
      </c>
      <c r="I535" s="225"/>
      <c r="J535" s="226">
        <f>ROUND(I535*H535,2)</f>
        <v>0</v>
      </c>
      <c r="K535" s="222" t="s">
        <v>283</v>
      </c>
      <c r="L535" s="45"/>
      <c r="M535" s="227" t="s">
        <v>1</v>
      </c>
      <c r="N535" s="228" t="s">
        <v>41</v>
      </c>
      <c r="O535" s="92"/>
      <c r="P535" s="229">
        <f>O535*H535</f>
        <v>0</v>
      </c>
      <c r="Q535" s="229">
        <v>0</v>
      </c>
      <c r="R535" s="229">
        <f>Q535*H535</f>
        <v>0</v>
      </c>
      <c r="S535" s="229">
        <v>0</v>
      </c>
      <c r="T535" s="230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31" t="s">
        <v>251</v>
      </c>
      <c r="AT535" s="231" t="s">
        <v>174</v>
      </c>
      <c r="AU535" s="231" t="s">
        <v>85</v>
      </c>
      <c r="AY535" s="18" t="s">
        <v>173</v>
      </c>
      <c r="BE535" s="232">
        <f>IF(N535="základní",J535,0)</f>
        <v>0</v>
      </c>
      <c r="BF535" s="232">
        <f>IF(N535="snížená",J535,0)</f>
        <v>0</v>
      </c>
      <c r="BG535" s="232">
        <f>IF(N535="zákl. přenesená",J535,0)</f>
        <v>0</v>
      </c>
      <c r="BH535" s="232">
        <f>IF(N535="sníž. přenesená",J535,0)</f>
        <v>0</v>
      </c>
      <c r="BI535" s="232">
        <f>IF(N535="nulová",J535,0)</f>
        <v>0</v>
      </c>
      <c r="BJ535" s="18" t="s">
        <v>83</v>
      </c>
      <c r="BK535" s="232">
        <f>ROUND(I535*H535,2)</f>
        <v>0</v>
      </c>
      <c r="BL535" s="18" t="s">
        <v>251</v>
      </c>
      <c r="BM535" s="231" t="s">
        <v>966</v>
      </c>
    </row>
    <row r="536" s="12" customFormat="1">
      <c r="A536" s="12"/>
      <c r="B536" s="238"/>
      <c r="C536" s="239"/>
      <c r="D536" s="233" t="s">
        <v>182</v>
      </c>
      <c r="E536" s="240" t="s">
        <v>1</v>
      </c>
      <c r="F536" s="241" t="s">
        <v>967</v>
      </c>
      <c r="G536" s="239"/>
      <c r="H536" s="242">
        <v>16.184999999999999</v>
      </c>
      <c r="I536" s="243"/>
      <c r="J536" s="239"/>
      <c r="K536" s="239"/>
      <c r="L536" s="244"/>
      <c r="M536" s="245"/>
      <c r="N536" s="246"/>
      <c r="O536" s="246"/>
      <c r="P536" s="246"/>
      <c r="Q536" s="246"/>
      <c r="R536" s="246"/>
      <c r="S536" s="246"/>
      <c r="T536" s="247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T536" s="248" t="s">
        <v>182</v>
      </c>
      <c r="AU536" s="248" t="s">
        <v>85</v>
      </c>
      <c r="AV536" s="12" t="s">
        <v>85</v>
      </c>
      <c r="AW536" s="12" t="s">
        <v>32</v>
      </c>
      <c r="AX536" s="12" t="s">
        <v>76</v>
      </c>
      <c r="AY536" s="248" t="s">
        <v>173</v>
      </c>
    </row>
    <row r="537" s="13" customFormat="1">
      <c r="A537" s="13"/>
      <c r="B537" s="249"/>
      <c r="C537" s="250"/>
      <c r="D537" s="233" t="s">
        <v>182</v>
      </c>
      <c r="E537" s="251" t="s">
        <v>1</v>
      </c>
      <c r="F537" s="252" t="s">
        <v>184</v>
      </c>
      <c r="G537" s="250"/>
      <c r="H537" s="253">
        <v>16.184999999999999</v>
      </c>
      <c r="I537" s="254"/>
      <c r="J537" s="250"/>
      <c r="K537" s="250"/>
      <c r="L537" s="255"/>
      <c r="M537" s="256"/>
      <c r="N537" s="257"/>
      <c r="O537" s="257"/>
      <c r="P537" s="257"/>
      <c r="Q537" s="257"/>
      <c r="R537" s="257"/>
      <c r="S537" s="257"/>
      <c r="T537" s="25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9" t="s">
        <v>182</v>
      </c>
      <c r="AU537" s="259" t="s">
        <v>85</v>
      </c>
      <c r="AV537" s="13" t="s">
        <v>178</v>
      </c>
      <c r="AW537" s="13" t="s">
        <v>32</v>
      </c>
      <c r="AX537" s="13" t="s">
        <v>83</v>
      </c>
      <c r="AY537" s="259" t="s">
        <v>173</v>
      </c>
    </row>
    <row r="538" s="2" customFormat="1" ht="37.8" customHeight="1">
      <c r="A538" s="39"/>
      <c r="B538" s="40"/>
      <c r="C538" s="220" t="s">
        <v>676</v>
      </c>
      <c r="D538" s="220" t="s">
        <v>174</v>
      </c>
      <c r="E538" s="221" t="s">
        <v>968</v>
      </c>
      <c r="F538" s="222" t="s">
        <v>969</v>
      </c>
      <c r="G538" s="223" t="s">
        <v>304</v>
      </c>
      <c r="H538" s="224">
        <v>240.68000000000001</v>
      </c>
      <c r="I538" s="225"/>
      <c r="J538" s="226">
        <f>ROUND(I538*H538,2)</f>
        <v>0</v>
      </c>
      <c r="K538" s="222" t="s">
        <v>283</v>
      </c>
      <c r="L538" s="45"/>
      <c r="M538" s="227" t="s">
        <v>1</v>
      </c>
      <c r="N538" s="228" t="s">
        <v>41</v>
      </c>
      <c r="O538" s="92"/>
      <c r="P538" s="229">
        <f>O538*H538</f>
        <v>0</v>
      </c>
      <c r="Q538" s="229">
        <v>0</v>
      </c>
      <c r="R538" s="229">
        <f>Q538*H538</f>
        <v>0</v>
      </c>
      <c r="S538" s="229">
        <v>0</v>
      </c>
      <c r="T538" s="230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1" t="s">
        <v>251</v>
      </c>
      <c r="AT538" s="231" t="s">
        <v>174</v>
      </c>
      <c r="AU538" s="231" t="s">
        <v>85</v>
      </c>
      <c r="AY538" s="18" t="s">
        <v>173</v>
      </c>
      <c r="BE538" s="232">
        <f>IF(N538="základní",J538,0)</f>
        <v>0</v>
      </c>
      <c r="BF538" s="232">
        <f>IF(N538="snížená",J538,0)</f>
        <v>0</v>
      </c>
      <c r="BG538" s="232">
        <f>IF(N538="zákl. přenesená",J538,0)</f>
        <v>0</v>
      </c>
      <c r="BH538" s="232">
        <f>IF(N538="sníž. přenesená",J538,0)</f>
        <v>0</v>
      </c>
      <c r="BI538" s="232">
        <f>IF(N538="nulová",J538,0)</f>
        <v>0</v>
      </c>
      <c r="BJ538" s="18" t="s">
        <v>83</v>
      </c>
      <c r="BK538" s="232">
        <f>ROUND(I538*H538,2)</f>
        <v>0</v>
      </c>
      <c r="BL538" s="18" t="s">
        <v>251</v>
      </c>
      <c r="BM538" s="231" t="s">
        <v>970</v>
      </c>
    </row>
    <row r="539" s="12" customFormat="1">
      <c r="A539" s="12"/>
      <c r="B539" s="238"/>
      <c r="C539" s="239"/>
      <c r="D539" s="233" t="s">
        <v>182</v>
      </c>
      <c r="E539" s="240" t="s">
        <v>1</v>
      </c>
      <c r="F539" s="241" t="s">
        <v>971</v>
      </c>
      <c r="G539" s="239"/>
      <c r="H539" s="242">
        <v>240.68000000000001</v>
      </c>
      <c r="I539" s="243"/>
      <c r="J539" s="239"/>
      <c r="K539" s="239"/>
      <c r="L539" s="244"/>
      <c r="M539" s="245"/>
      <c r="N539" s="246"/>
      <c r="O539" s="246"/>
      <c r="P539" s="246"/>
      <c r="Q539" s="246"/>
      <c r="R539" s="246"/>
      <c r="S539" s="246"/>
      <c r="T539" s="247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T539" s="248" t="s">
        <v>182</v>
      </c>
      <c r="AU539" s="248" t="s">
        <v>85</v>
      </c>
      <c r="AV539" s="12" t="s">
        <v>85</v>
      </c>
      <c r="AW539" s="12" t="s">
        <v>32</v>
      </c>
      <c r="AX539" s="12" t="s">
        <v>76</v>
      </c>
      <c r="AY539" s="248" t="s">
        <v>173</v>
      </c>
    </row>
    <row r="540" s="13" customFormat="1">
      <c r="A540" s="13"/>
      <c r="B540" s="249"/>
      <c r="C540" s="250"/>
      <c r="D540" s="233" t="s">
        <v>182</v>
      </c>
      <c r="E540" s="251" t="s">
        <v>1</v>
      </c>
      <c r="F540" s="252" t="s">
        <v>184</v>
      </c>
      <c r="G540" s="250"/>
      <c r="H540" s="253">
        <v>240.68000000000001</v>
      </c>
      <c r="I540" s="254"/>
      <c r="J540" s="250"/>
      <c r="K540" s="250"/>
      <c r="L540" s="255"/>
      <c r="M540" s="256"/>
      <c r="N540" s="257"/>
      <c r="O540" s="257"/>
      <c r="P540" s="257"/>
      <c r="Q540" s="257"/>
      <c r="R540" s="257"/>
      <c r="S540" s="257"/>
      <c r="T540" s="25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9" t="s">
        <v>182</v>
      </c>
      <c r="AU540" s="259" t="s">
        <v>85</v>
      </c>
      <c r="AV540" s="13" t="s">
        <v>178</v>
      </c>
      <c r="AW540" s="13" t="s">
        <v>32</v>
      </c>
      <c r="AX540" s="13" t="s">
        <v>83</v>
      </c>
      <c r="AY540" s="259" t="s">
        <v>173</v>
      </c>
    </row>
    <row r="541" s="2" customFormat="1" ht="37.8" customHeight="1">
      <c r="A541" s="39"/>
      <c r="B541" s="40"/>
      <c r="C541" s="275" t="s">
        <v>972</v>
      </c>
      <c r="D541" s="275" t="s">
        <v>335</v>
      </c>
      <c r="E541" s="276" t="s">
        <v>973</v>
      </c>
      <c r="F541" s="277" t="s">
        <v>974</v>
      </c>
      <c r="G541" s="278" t="s">
        <v>304</v>
      </c>
      <c r="H541" s="279">
        <v>280.51299999999998</v>
      </c>
      <c r="I541" s="280"/>
      <c r="J541" s="281">
        <f>ROUND(I541*H541,2)</f>
        <v>0</v>
      </c>
      <c r="K541" s="277" t="s">
        <v>283</v>
      </c>
      <c r="L541" s="282"/>
      <c r="M541" s="283" t="s">
        <v>1</v>
      </c>
      <c r="N541" s="284" t="s">
        <v>41</v>
      </c>
      <c r="O541" s="92"/>
      <c r="P541" s="229">
        <f>O541*H541</f>
        <v>0</v>
      </c>
      <c r="Q541" s="229">
        <v>0</v>
      </c>
      <c r="R541" s="229">
        <f>Q541*H541</f>
        <v>0</v>
      </c>
      <c r="S541" s="229">
        <v>0</v>
      </c>
      <c r="T541" s="230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31" t="s">
        <v>358</v>
      </c>
      <c r="AT541" s="231" t="s">
        <v>335</v>
      </c>
      <c r="AU541" s="231" t="s">
        <v>85</v>
      </c>
      <c r="AY541" s="18" t="s">
        <v>173</v>
      </c>
      <c r="BE541" s="232">
        <f>IF(N541="základní",J541,0)</f>
        <v>0</v>
      </c>
      <c r="BF541" s="232">
        <f>IF(N541="snížená",J541,0)</f>
        <v>0</v>
      </c>
      <c r="BG541" s="232">
        <f>IF(N541="zákl. přenesená",J541,0)</f>
        <v>0</v>
      </c>
      <c r="BH541" s="232">
        <f>IF(N541="sníž. přenesená",J541,0)</f>
        <v>0</v>
      </c>
      <c r="BI541" s="232">
        <f>IF(N541="nulová",J541,0)</f>
        <v>0</v>
      </c>
      <c r="BJ541" s="18" t="s">
        <v>83</v>
      </c>
      <c r="BK541" s="232">
        <f>ROUND(I541*H541,2)</f>
        <v>0</v>
      </c>
      <c r="BL541" s="18" t="s">
        <v>251</v>
      </c>
      <c r="BM541" s="231" t="s">
        <v>975</v>
      </c>
    </row>
    <row r="542" s="12" customFormat="1">
      <c r="A542" s="12"/>
      <c r="B542" s="238"/>
      <c r="C542" s="239"/>
      <c r="D542" s="233" t="s">
        <v>182</v>
      </c>
      <c r="E542" s="240" t="s">
        <v>1</v>
      </c>
      <c r="F542" s="241" t="s">
        <v>976</v>
      </c>
      <c r="G542" s="239"/>
      <c r="H542" s="242">
        <v>280.51299999999998</v>
      </c>
      <c r="I542" s="243"/>
      <c r="J542" s="239"/>
      <c r="K542" s="239"/>
      <c r="L542" s="244"/>
      <c r="M542" s="245"/>
      <c r="N542" s="246"/>
      <c r="O542" s="246"/>
      <c r="P542" s="246"/>
      <c r="Q542" s="246"/>
      <c r="R542" s="246"/>
      <c r="S542" s="246"/>
      <c r="T542" s="247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T542" s="248" t="s">
        <v>182</v>
      </c>
      <c r="AU542" s="248" t="s">
        <v>85</v>
      </c>
      <c r="AV542" s="12" t="s">
        <v>85</v>
      </c>
      <c r="AW542" s="12" t="s">
        <v>32</v>
      </c>
      <c r="AX542" s="12" t="s">
        <v>76</v>
      </c>
      <c r="AY542" s="248" t="s">
        <v>173</v>
      </c>
    </row>
    <row r="543" s="13" customFormat="1">
      <c r="A543" s="13"/>
      <c r="B543" s="249"/>
      <c r="C543" s="250"/>
      <c r="D543" s="233" t="s">
        <v>182</v>
      </c>
      <c r="E543" s="251" t="s">
        <v>1</v>
      </c>
      <c r="F543" s="252" t="s">
        <v>184</v>
      </c>
      <c r="G543" s="250"/>
      <c r="H543" s="253">
        <v>280.51299999999998</v>
      </c>
      <c r="I543" s="254"/>
      <c r="J543" s="250"/>
      <c r="K543" s="250"/>
      <c r="L543" s="255"/>
      <c r="M543" s="256"/>
      <c r="N543" s="257"/>
      <c r="O543" s="257"/>
      <c r="P543" s="257"/>
      <c r="Q543" s="257"/>
      <c r="R543" s="257"/>
      <c r="S543" s="257"/>
      <c r="T543" s="258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9" t="s">
        <v>182</v>
      </c>
      <c r="AU543" s="259" t="s">
        <v>85</v>
      </c>
      <c r="AV543" s="13" t="s">
        <v>178</v>
      </c>
      <c r="AW543" s="13" t="s">
        <v>32</v>
      </c>
      <c r="AX543" s="13" t="s">
        <v>83</v>
      </c>
      <c r="AY543" s="259" t="s">
        <v>173</v>
      </c>
    </row>
    <row r="544" s="2" customFormat="1" ht="49.05" customHeight="1">
      <c r="A544" s="39"/>
      <c r="B544" s="40"/>
      <c r="C544" s="220" t="s">
        <v>679</v>
      </c>
      <c r="D544" s="220" t="s">
        <v>174</v>
      </c>
      <c r="E544" s="221" t="s">
        <v>977</v>
      </c>
      <c r="F544" s="222" t="s">
        <v>978</v>
      </c>
      <c r="G544" s="223" t="s">
        <v>221</v>
      </c>
      <c r="H544" s="224">
        <v>1.4550000000000001</v>
      </c>
      <c r="I544" s="225"/>
      <c r="J544" s="226">
        <f>ROUND(I544*H544,2)</f>
        <v>0</v>
      </c>
      <c r="K544" s="222" t="s">
        <v>283</v>
      </c>
      <c r="L544" s="45"/>
      <c r="M544" s="227" t="s">
        <v>1</v>
      </c>
      <c r="N544" s="228" t="s">
        <v>41</v>
      </c>
      <c r="O544" s="92"/>
      <c r="P544" s="229">
        <f>O544*H544</f>
        <v>0</v>
      </c>
      <c r="Q544" s="229">
        <v>0</v>
      </c>
      <c r="R544" s="229">
        <f>Q544*H544</f>
        <v>0</v>
      </c>
      <c r="S544" s="229">
        <v>0</v>
      </c>
      <c r="T544" s="230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1" t="s">
        <v>251</v>
      </c>
      <c r="AT544" s="231" t="s">
        <v>174</v>
      </c>
      <c r="AU544" s="231" t="s">
        <v>85</v>
      </c>
      <c r="AY544" s="18" t="s">
        <v>173</v>
      </c>
      <c r="BE544" s="232">
        <f>IF(N544="základní",J544,0)</f>
        <v>0</v>
      </c>
      <c r="BF544" s="232">
        <f>IF(N544="snížená",J544,0)</f>
        <v>0</v>
      </c>
      <c r="BG544" s="232">
        <f>IF(N544="zákl. přenesená",J544,0)</f>
        <v>0</v>
      </c>
      <c r="BH544" s="232">
        <f>IF(N544="sníž. přenesená",J544,0)</f>
        <v>0</v>
      </c>
      <c r="BI544" s="232">
        <f>IF(N544="nulová",J544,0)</f>
        <v>0</v>
      </c>
      <c r="BJ544" s="18" t="s">
        <v>83</v>
      </c>
      <c r="BK544" s="232">
        <f>ROUND(I544*H544,2)</f>
        <v>0</v>
      </c>
      <c r="BL544" s="18" t="s">
        <v>251</v>
      </c>
      <c r="BM544" s="231" t="s">
        <v>979</v>
      </c>
    </row>
    <row r="545" s="11" customFormat="1" ht="22.8" customHeight="1">
      <c r="A545" s="11"/>
      <c r="B545" s="206"/>
      <c r="C545" s="207"/>
      <c r="D545" s="208" t="s">
        <v>75</v>
      </c>
      <c r="E545" s="273" t="s">
        <v>980</v>
      </c>
      <c r="F545" s="273" t="s">
        <v>981</v>
      </c>
      <c r="G545" s="207"/>
      <c r="H545" s="207"/>
      <c r="I545" s="210"/>
      <c r="J545" s="274">
        <f>BK545</f>
        <v>0</v>
      </c>
      <c r="K545" s="207"/>
      <c r="L545" s="212"/>
      <c r="M545" s="213"/>
      <c r="N545" s="214"/>
      <c r="O545" s="214"/>
      <c r="P545" s="215">
        <f>SUM(P546:P558)</f>
        <v>0</v>
      </c>
      <c r="Q545" s="214"/>
      <c r="R545" s="215">
        <f>SUM(R546:R558)</f>
        <v>0</v>
      </c>
      <c r="S545" s="214"/>
      <c r="T545" s="216">
        <f>SUM(T546:T558)</f>
        <v>0</v>
      </c>
      <c r="U545" s="11"/>
      <c r="V545" s="11"/>
      <c r="W545" s="11"/>
      <c r="X545" s="11"/>
      <c r="Y545" s="11"/>
      <c r="Z545" s="11"/>
      <c r="AA545" s="11"/>
      <c r="AB545" s="11"/>
      <c r="AC545" s="11"/>
      <c r="AD545" s="11"/>
      <c r="AE545" s="11"/>
      <c r="AR545" s="217" t="s">
        <v>85</v>
      </c>
      <c r="AT545" s="218" t="s">
        <v>75</v>
      </c>
      <c r="AU545" s="218" t="s">
        <v>83</v>
      </c>
      <c r="AY545" s="217" t="s">
        <v>173</v>
      </c>
      <c r="BK545" s="219">
        <f>SUM(BK546:BK558)</f>
        <v>0</v>
      </c>
    </row>
    <row r="546" s="2" customFormat="1" ht="37.8" customHeight="1">
      <c r="A546" s="39"/>
      <c r="B546" s="40"/>
      <c r="C546" s="220" t="s">
        <v>982</v>
      </c>
      <c r="D546" s="220" t="s">
        <v>174</v>
      </c>
      <c r="E546" s="221" t="s">
        <v>983</v>
      </c>
      <c r="F546" s="222" t="s">
        <v>984</v>
      </c>
      <c r="G546" s="223" t="s">
        <v>314</v>
      </c>
      <c r="H546" s="224">
        <v>2.7330000000000001</v>
      </c>
      <c r="I546" s="225"/>
      <c r="J546" s="226">
        <f>ROUND(I546*H546,2)</f>
        <v>0</v>
      </c>
      <c r="K546" s="222" t="s">
        <v>283</v>
      </c>
      <c r="L546" s="45"/>
      <c r="M546" s="227" t="s">
        <v>1</v>
      </c>
      <c r="N546" s="228" t="s">
        <v>41</v>
      </c>
      <c r="O546" s="92"/>
      <c r="P546" s="229">
        <f>O546*H546</f>
        <v>0</v>
      </c>
      <c r="Q546" s="229">
        <v>0</v>
      </c>
      <c r="R546" s="229">
        <f>Q546*H546</f>
        <v>0</v>
      </c>
      <c r="S546" s="229">
        <v>0</v>
      </c>
      <c r="T546" s="230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1" t="s">
        <v>251</v>
      </c>
      <c r="AT546" s="231" t="s">
        <v>174</v>
      </c>
      <c r="AU546" s="231" t="s">
        <v>85</v>
      </c>
      <c r="AY546" s="18" t="s">
        <v>173</v>
      </c>
      <c r="BE546" s="232">
        <f>IF(N546="základní",J546,0)</f>
        <v>0</v>
      </c>
      <c r="BF546" s="232">
        <f>IF(N546="snížená",J546,0)</f>
        <v>0</v>
      </c>
      <c r="BG546" s="232">
        <f>IF(N546="zákl. přenesená",J546,0)</f>
        <v>0</v>
      </c>
      <c r="BH546" s="232">
        <f>IF(N546="sníž. přenesená",J546,0)</f>
        <v>0</v>
      </c>
      <c r="BI546" s="232">
        <f>IF(N546="nulová",J546,0)</f>
        <v>0</v>
      </c>
      <c r="BJ546" s="18" t="s">
        <v>83</v>
      </c>
      <c r="BK546" s="232">
        <f>ROUND(I546*H546,2)</f>
        <v>0</v>
      </c>
      <c r="BL546" s="18" t="s">
        <v>251</v>
      </c>
      <c r="BM546" s="231" t="s">
        <v>985</v>
      </c>
    </row>
    <row r="547" s="12" customFormat="1">
      <c r="A547" s="12"/>
      <c r="B547" s="238"/>
      <c r="C547" s="239"/>
      <c r="D547" s="233" t="s">
        <v>182</v>
      </c>
      <c r="E547" s="240" t="s">
        <v>1</v>
      </c>
      <c r="F547" s="241" t="s">
        <v>986</v>
      </c>
      <c r="G547" s="239"/>
      <c r="H547" s="242">
        <v>2.7330000000000001</v>
      </c>
      <c r="I547" s="243"/>
      <c r="J547" s="239"/>
      <c r="K547" s="239"/>
      <c r="L547" s="244"/>
      <c r="M547" s="245"/>
      <c r="N547" s="246"/>
      <c r="O547" s="246"/>
      <c r="P547" s="246"/>
      <c r="Q547" s="246"/>
      <c r="R547" s="246"/>
      <c r="S547" s="246"/>
      <c r="T547" s="247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T547" s="248" t="s">
        <v>182</v>
      </c>
      <c r="AU547" s="248" t="s">
        <v>85</v>
      </c>
      <c r="AV547" s="12" t="s">
        <v>85</v>
      </c>
      <c r="AW547" s="12" t="s">
        <v>32</v>
      </c>
      <c r="AX547" s="12" t="s">
        <v>76</v>
      </c>
      <c r="AY547" s="248" t="s">
        <v>173</v>
      </c>
    </row>
    <row r="548" s="13" customFormat="1">
      <c r="A548" s="13"/>
      <c r="B548" s="249"/>
      <c r="C548" s="250"/>
      <c r="D548" s="233" t="s">
        <v>182</v>
      </c>
      <c r="E548" s="251" t="s">
        <v>1</v>
      </c>
      <c r="F548" s="252" t="s">
        <v>184</v>
      </c>
      <c r="G548" s="250"/>
      <c r="H548" s="253">
        <v>2.7330000000000001</v>
      </c>
      <c r="I548" s="254"/>
      <c r="J548" s="250"/>
      <c r="K548" s="250"/>
      <c r="L548" s="255"/>
      <c r="M548" s="256"/>
      <c r="N548" s="257"/>
      <c r="O548" s="257"/>
      <c r="P548" s="257"/>
      <c r="Q548" s="257"/>
      <c r="R548" s="257"/>
      <c r="S548" s="257"/>
      <c r="T548" s="258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59" t="s">
        <v>182</v>
      </c>
      <c r="AU548" s="259" t="s">
        <v>85</v>
      </c>
      <c r="AV548" s="13" t="s">
        <v>178</v>
      </c>
      <c r="AW548" s="13" t="s">
        <v>32</v>
      </c>
      <c r="AX548" s="13" t="s">
        <v>83</v>
      </c>
      <c r="AY548" s="259" t="s">
        <v>173</v>
      </c>
    </row>
    <row r="549" s="2" customFormat="1" ht="37.8" customHeight="1">
      <c r="A549" s="39"/>
      <c r="B549" s="40"/>
      <c r="C549" s="220" t="s">
        <v>683</v>
      </c>
      <c r="D549" s="220" t="s">
        <v>174</v>
      </c>
      <c r="E549" s="221" t="s">
        <v>987</v>
      </c>
      <c r="F549" s="222" t="s">
        <v>988</v>
      </c>
      <c r="G549" s="223" t="s">
        <v>304</v>
      </c>
      <c r="H549" s="224">
        <v>169.22999999999999</v>
      </c>
      <c r="I549" s="225"/>
      <c r="J549" s="226">
        <f>ROUND(I549*H549,2)</f>
        <v>0</v>
      </c>
      <c r="K549" s="222" t="s">
        <v>283</v>
      </c>
      <c r="L549" s="45"/>
      <c r="M549" s="227" t="s">
        <v>1</v>
      </c>
      <c r="N549" s="228" t="s">
        <v>41</v>
      </c>
      <c r="O549" s="92"/>
      <c r="P549" s="229">
        <f>O549*H549</f>
        <v>0</v>
      </c>
      <c r="Q549" s="229">
        <v>0</v>
      </c>
      <c r="R549" s="229">
        <f>Q549*H549</f>
        <v>0</v>
      </c>
      <c r="S549" s="229">
        <v>0</v>
      </c>
      <c r="T549" s="230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1" t="s">
        <v>251</v>
      </c>
      <c r="AT549" s="231" t="s">
        <v>174</v>
      </c>
      <c r="AU549" s="231" t="s">
        <v>85</v>
      </c>
      <c r="AY549" s="18" t="s">
        <v>173</v>
      </c>
      <c r="BE549" s="232">
        <f>IF(N549="základní",J549,0)</f>
        <v>0</v>
      </c>
      <c r="BF549" s="232">
        <f>IF(N549="snížená",J549,0)</f>
        <v>0</v>
      </c>
      <c r="BG549" s="232">
        <f>IF(N549="zákl. přenesená",J549,0)</f>
        <v>0</v>
      </c>
      <c r="BH549" s="232">
        <f>IF(N549="sníž. přenesená",J549,0)</f>
        <v>0</v>
      </c>
      <c r="BI549" s="232">
        <f>IF(N549="nulová",J549,0)</f>
        <v>0</v>
      </c>
      <c r="BJ549" s="18" t="s">
        <v>83</v>
      </c>
      <c r="BK549" s="232">
        <f>ROUND(I549*H549,2)</f>
        <v>0</v>
      </c>
      <c r="BL549" s="18" t="s">
        <v>251</v>
      </c>
      <c r="BM549" s="231" t="s">
        <v>989</v>
      </c>
    </row>
    <row r="550" s="12" customFormat="1">
      <c r="A550" s="12"/>
      <c r="B550" s="238"/>
      <c r="C550" s="239"/>
      <c r="D550" s="233" t="s">
        <v>182</v>
      </c>
      <c r="E550" s="240" t="s">
        <v>1</v>
      </c>
      <c r="F550" s="241" t="s">
        <v>990</v>
      </c>
      <c r="G550" s="239"/>
      <c r="H550" s="242">
        <v>169.22999999999999</v>
      </c>
      <c r="I550" s="243"/>
      <c r="J550" s="239"/>
      <c r="K550" s="239"/>
      <c r="L550" s="244"/>
      <c r="M550" s="245"/>
      <c r="N550" s="246"/>
      <c r="O550" s="246"/>
      <c r="P550" s="246"/>
      <c r="Q550" s="246"/>
      <c r="R550" s="246"/>
      <c r="S550" s="246"/>
      <c r="T550" s="247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T550" s="248" t="s">
        <v>182</v>
      </c>
      <c r="AU550" s="248" t="s">
        <v>85</v>
      </c>
      <c r="AV550" s="12" t="s">
        <v>85</v>
      </c>
      <c r="AW550" s="12" t="s">
        <v>32</v>
      </c>
      <c r="AX550" s="12" t="s">
        <v>76</v>
      </c>
      <c r="AY550" s="248" t="s">
        <v>173</v>
      </c>
    </row>
    <row r="551" s="13" customFormat="1">
      <c r="A551" s="13"/>
      <c r="B551" s="249"/>
      <c r="C551" s="250"/>
      <c r="D551" s="233" t="s">
        <v>182</v>
      </c>
      <c r="E551" s="251" t="s">
        <v>1</v>
      </c>
      <c r="F551" s="252" t="s">
        <v>184</v>
      </c>
      <c r="G551" s="250"/>
      <c r="H551" s="253">
        <v>169.22999999999999</v>
      </c>
      <c r="I551" s="254"/>
      <c r="J551" s="250"/>
      <c r="K551" s="250"/>
      <c r="L551" s="255"/>
      <c r="M551" s="256"/>
      <c r="N551" s="257"/>
      <c r="O551" s="257"/>
      <c r="P551" s="257"/>
      <c r="Q551" s="257"/>
      <c r="R551" s="257"/>
      <c r="S551" s="257"/>
      <c r="T551" s="258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59" t="s">
        <v>182</v>
      </c>
      <c r="AU551" s="259" t="s">
        <v>85</v>
      </c>
      <c r="AV551" s="13" t="s">
        <v>178</v>
      </c>
      <c r="AW551" s="13" t="s">
        <v>32</v>
      </c>
      <c r="AX551" s="13" t="s">
        <v>83</v>
      </c>
      <c r="AY551" s="259" t="s">
        <v>173</v>
      </c>
    </row>
    <row r="552" s="2" customFormat="1" ht="37.8" customHeight="1">
      <c r="A552" s="39"/>
      <c r="B552" s="40"/>
      <c r="C552" s="275" t="s">
        <v>991</v>
      </c>
      <c r="D552" s="275" t="s">
        <v>335</v>
      </c>
      <c r="E552" s="276" t="s">
        <v>992</v>
      </c>
      <c r="F552" s="277" t="s">
        <v>993</v>
      </c>
      <c r="G552" s="278" t="s">
        <v>304</v>
      </c>
      <c r="H552" s="279">
        <v>206.46100000000001</v>
      </c>
      <c r="I552" s="280"/>
      <c r="J552" s="281">
        <f>ROUND(I552*H552,2)</f>
        <v>0</v>
      </c>
      <c r="K552" s="277" t="s">
        <v>283</v>
      </c>
      <c r="L552" s="282"/>
      <c r="M552" s="283" t="s">
        <v>1</v>
      </c>
      <c r="N552" s="284" t="s">
        <v>41</v>
      </c>
      <c r="O552" s="92"/>
      <c r="P552" s="229">
        <f>O552*H552</f>
        <v>0</v>
      </c>
      <c r="Q552" s="229">
        <v>0</v>
      </c>
      <c r="R552" s="229">
        <f>Q552*H552</f>
        <v>0</v>
      </c>
      <c r="S552" s="229">
        <v>0</v>
      </c>
      <c r="T552" s="230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1" t="s">
        <v>358</v>
      </c>
      <c r="AT552" s="231" t="s">
        <v>335</v>
      </c>
      <c r="AU552" s="231" t="s">
        <v>85</v>
      </c>
      <c r="AY552" s="18" t="s">
        <v>173</v>
      </c>
      <c r="BE552" s="232">
        <f>IF(N552="základní",J552,0)</f>
        <v>0</v>
      </c>
      <c r="BF552" s="232">
        <f>IF(N552="snížená",J552,0)</f>
        <v>0</v>
      </c>
      <c r="BG552" s="232">
        <f>IF(N552="zákl. přenesená",J552,0)</f>
        <v>0</v>
      </c>
      <c r="BH552" s="232">
        <f>IF(N552="sníž. přenesená",J552,0)</f>
        <v>0</v>
      </c>
      <c r="BI552" s="232">
        <f>IF(N552="nulová",J552,0)</f>
        <v>0</v>
      </c>
      <c r="BJ552" s="18" t="s">
        <v>83</v>
      </c>
      <c r="BK552" s="232">
        <f>ROUND(I552*H552,2)</f>
        <v>0</v>
      </c>
      <c r="BL552" s="18" t="s">
        <v>251</v>
      </c>
      <c r="BM552" s="231" t="s">
        <v>994</v>
      </c>
    </row>
    <row r="553" s="12" customFormat="1">
      <c r="A553" s="12"/>
      <c r="B553" s="238"/>
      <c r="C553" s="239"/>
      <c r="D553" s="233" t="s">
        <v>182</v>
      </c>
      <c r="E553" s="240" t="s">
        <v>1</v>
      </c>
      <c r="F553" s="241" t="s">
        <v>995</v>
      </c>
      <c r="G553" s="239"/>
      <c r="H553" s="242">
        <v>206.46100000000001</v>
      </c>
      <c r="I553" s="243"/>
      <c r="J553" s="239"/>
      <c r="K553" s="239"/>
      <c r="L553" s="244"/>
      <c r="M553" s="245"/>
      <c r="N553" s="246"/>
      <c r="O553" s="246"/>
      <c r="P553" s="246"/>
      <c r="Q553" s="246"/>
      <c r="R553" s="246"/>
      <c r="S553" s="246"/>
      <c r="T553" s="247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T553" s="248" t="s">
        <v>182</v>
      </c>
      <c r="AU553" s="248" t="s">
        <v>85</v>
      </c>
      <c r="AV553" s="12" t="s">
        <v>85</v>
      </c>
      <c r="AW553" s="12" t="s">
        <v>32</v>
      </c>
      <c r="AX553" s="12" t="s">
        <v>76</v>
      </c>
      <c r="AY553" s="248" t="s">
        <v>173</v>
      </c>
    </row>
    <row r="554" s="13" customFormat="1">
      <c r="A554" s="13"/>
      <c r="B554" s="249"/>
      <c r="C554" s="250"/>
      <c r="D554" s="233" t="s">
        <v>182</v>
      </c>
      <c r="E554" s="251" t="s">
        <v>1</v>
      </c>
      <c r="F554" s="252" t="s">
        <v>184</v>
      </c>
      <c r="G554" s="250"/>
      <c r="H554" s="253">
        <v>206.46100000000001</v>
      </c>
      <c r="I554" s="254"/>
      <c r="J554" s="250"/>
      <c r="K554" s="250"/>
      <c r="L554" s="255"/>
      <c r="M554" s="256"/>
      <c r="N554" s="257"/>
      <c r="O554" s="257"/>
      <c r="P554" s="257"/>
      <c r="Q554" s="257"/>
      <c r="R554" s="257"/>
      <c r="S554" s="257"/>
      <c r="T554" s="258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59" t="s">
        <v>182</v>
      </c>
      <c r="AU554" s="259" t="s">
        <v>85</v>
      </c>
      <c r="AV554" s="13" t="s">
        <v>178</v>
      </c>
      <c r="AW554" s="13" t="s">
        <v>32</v>
      </c>
      <c r="AX554" s="13" t="s">
        <v>83</v>
      </c>
      <c r="AY554" s="259" t="s">
        <v>173</v>
      </c>
    </row>
    <row r="555" s="2" customFormat="1" ht="24.15" customHeight="1">
      <c r="A555" s="39"/>
      <c r="B555" s="40"/>
      <c r="C555" s="275" t="s">
        <v>686</v>
      </c>
      <c r="D555" s="275" t="s">
        <v>335</v>
      </c>
      <c r="E555" s="276" t="s">
        <v>996</v>
      </c>
      <c r="F555" s="277" t="s">
        <v>997</v>
      </c>
      <c r="G555" s="278" t="s">
        <v>304</v>
      </c>
      <c r="H555" s="279">
        <v>172.61500000000001</v>
      </c>
      <c r="I555" s="280"/>
      <c r="J555" s="281">
        <f>ROUND(I555*H555,2)</f>
        <v>0</v>
      </c>
      <c r="K555" s="277" t="s">
        <v>283</v>
      </c>
      <c r="L555" s="282"/>
      <c r="M555" s="283" t="s">
        <v>1</v>
      </c>
      <c r="N555" s="284" t="s">
        <v>41</v>
      </c>
      <c r="O555" s="92"/>
      <c r="P555" s="229">
        <f>O555*H555</f>
        <v>0</v>
      </c>
      <c r="Q555" s="229">
        <v>0</v>
      </c>
      <c r="R555" s="229">
        <f>Q555*H555</f>
        <v>0</v>
      </c>
      <c r="S555" s="229">
        <v>0</v>
      </c>
      <c r="T555" s="230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31" t="s">
        <v>358</v>
      </c>
      <c r="AT555" s="231" t="s">
        <v>335</v>
      </c>
      <c r="AU555" s="231" t="s">
        <v>85</v>
      </c>
      <c r="AY555" s="18" t="s">
        <v>173</v>
      </c>
      <c r="BE555" s="232">
        <f>IF(N555="základní",J555,0)</f>
        <v>0</v>
      </c>
      <c r="BF555" s="232">
        <f>IF(N555="snížená",J555,0)</f>
        <v>0</v>
      </c>
      <c r="BG555" s="232">
        <f>IF(N555="zákl. přenesená",J555,0)</f>
        <v>0</v>
      </c>
      <c r="BH555" s="232">
        <f>IF(N555="sníž. přenesená",J555,0)</f>
        <v>0</v>
      </c>
      <c r="BI555" s="232">
        <f>IF(N555="nulová",J555,0)</f>
        <v>0</v>
      </c>
      <c r="BJ555" s="18" t="s">
        <v>83</v>
      </c>
      <c r="BK555" s="232">
        <f>ROUND(I555*H555,2)</f>
        <v>0</v>
      </c>
      <c r="BL555" s="18" t="s">
        <v>251</v>
      </c>
      <c r="BM555" s="231" t="s">
        <v>998</v>
      </c>
    </row>
    <row r="556" s="12" customFormat="1">
      <c r="A556" s="12"/>
      <c r="B556" s="238"/>
      <c r="C556" s="239"/>
      <c r="D556" s="233" t="s">
        <v>182</v>
      </c>
      <c r="E556" s="240" t="s">
        <v>1</v>
      </c>
      <c r="F556" s="241" t="s">
        <v>999</v>
      </c>
      <c r="G556" s="239"/>
      <c r="H556" s="242">
        <v>172.61500000000001</v>
      </c>
      <c r="I556" s="243"/>
      <c r="J556" s="239"/>
      <c r="K556" s="239"/>
      <c r="L556" s="244"/>
      <c r="M556" s="245"/>
      <c r="N556" s="246"/>
      <c r="O556" s="246"/>
      <c r="P556" s="246"/>
      <c r="Q556" s="246"/>
      <c r="R556" s="246"/>
      <c r="S556" s="246"/>
      <c r="T556" s="247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T556" s="248" t="s">
        <v>182</v>
      </c>
      <c r="AU556" s="248" t="s">
        <v>85</v>
      </c>
      <c r="AV556" s="12" t="s">
        <v>85</v>
      </c>
      <c r="AW556" s="12" t="s">
        <v>32</v>
      </c>
      <c r="AX556" s="12" t="s">
        <v>76</v>
      </c>
      <c r="AY556" s="248" t="s">
        <v>173</v>
      </c>
    </row>
    <row r="557" s="13" customFormat="1">
      <c r="A557" s="13"/>
      <c r="B557" s="249"/>
      <c r="C557" s="250"/>
      <c r="D557" s="233" t="s">
        <v>182</v>
      </c>
      <c r="E557" s="251" t="s">
        <v>1</v>
      </c>
      <c r="F557" s="252" t="s">
        <v>184</v>
      </c>
      <c r="G557" s="250"/>
      <c r="H557" s="253">
        <v>172.61500000000001</v>
      </c>
      <c r="I557" s="254"/>
      <c r="J557" s="250"/>
      <c r="K557" s="250"/>
      <c r="L557" s="255"/>
      <c r="M557" s="256"/>
      <c r="N557" s="257"/>
      <c r="O557" s="257"/>
      <c r="P557" s="257"/>
      <c r="Q557" s="257"/>
      <c r="R557" s="257"/>
      <c r="S557" s="257"/>
      <c r="T557" s="258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59" t="s">
        <v>182</v>
      </c>
      <c r="AU557" s="259" t="s">
        <v>85</v>
      </c>
      <c r="AV557" s="13" t="s">
        <v>178</v>
      </c>
      <c r="AW557" s="13" t="s">
        <v>32</v>
      </c>
      <c r="AX557" s="13" t="s">
        <v>83</v>
      </c>
      <c r="AY557" s="259" t="s">
        <v>173</v>
      </c>
    </row>
    <row r="558" s="2" customFormat="1" ht="44.25" customHeight="1">
      <c r="A558" s="39"/>
      <c r="B558" s="40"/>
      <c r="C558" s="220" t="s">
        <v>1000</v>
      </c>
      <c r="D558" s="220" t="s">
        <v>174</v>
      </c>
      <c r="E558" s="221" t="s">
        <v>1001</v>
      </c>
      <c r="F558" s="222" t="s">
        <v>1002</v>
      </c>
      <c r="G558" s="223" t="s">
        <v>221</v>
      </c>
      <c r="H558" s="224">
        <v>0.89000000000000001</v>
      </c>
      <c r="I558" s="225"/>
      <c r="J558" s="226">
        <f>ROUND(I558*H558,2)</f>
        <v>0</v>
      </c>
      <c r="K558" s="222" t="s">
        <v>283</v>
      </c>
      <c r="L558" s="45"/>
      <c r="M558" s="227" t="s">
        <v>1</v>
      </c>
      <c r="N558" s="228" t="s">
        <v>41</v>
      </c>
      <c r="O558" s="92"/>
      <c r="P558" s="229">
        <f>O558*H558</f>
        <v>0</v>
      </c>
      <c r="Q558" s="229">
        <v>0</v>
      </c>
      <c r="R558" s="229">
        <f>Q558*H558</f>
        <v>0</v>
      </c>
      <c r="S558" s="229">
        <v>0</v>
      </c>
      <c r="T558" s="230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1" t="s">
        <v>251</v>
      </c>
      <c r="AT558" s="231" t="s">
        <v>174</v>
      </c>
      <c r="AU558" s="231" t="s">
        <v>85</v>
      </c>
      <c r="AY558" s="18" t="s">
        <v>173</v>
      </c>
      <c r="BE558" s="232">
        <f>IF(N558="základní",J558,0)</f>
        <v>0</v>
      </c>
      <c r="BF558" s="232">
        <f>IF(N558="snížená",J558,0)</f>
        <v>0</v>
      </c>
      <c r="BG558" s="232">
        <f>IF(N558="zákl. přenesená",J558,0)</f>
        <v>0</v>
      </c>
      <c r="BH558" s="232">
        <f>IF(N558="sníž. přenesená",J558,0)</f>
        <v>0</v>
      </c>
      <c r="BI558" s="232">
        <f>IF(N558="nulová",J558,0)</f>
        <v>0</v>
      </c>
      <c r="BJ558" s="18" t="s">
        <v>83</v>
      </c>
      <c r="BK558" s="232">
        <f>ROUND(I558*H558,2)</f>
        <v>0</v>
      </c>
      <c r="BL558" s="18" t="s">
        <v>251</v>
      </c>
      <c r="BM558" s="231" t="s">
        <v>1003</v>
      </c>
    </row>
    <row r="559" s="11" customFormat="1" ht="22.8" customHeight="1">
      <c r="A559" s="11"/>
      <c r="B559" s="206"/>
      <c r="C559" s="207"/>
      <c r="D559" s="208" t="s">
        <v>75</v>
      </c>
      <c r="E559" s="273" t="s">
        <v>1004</v>
      </c>
      <c r="F559" s="273" t="s">
        <v>1005</v>
      </c>
      <c r="G559" s="207"/>
      <c r="H559" s="207"/>
      <c r="I559" s="210"/>
      <c r="J559" s="274">
        <f>BK559</f>
        <v>0</v>
      </c>
      <c r="K559" s="207"/>
      <c r="L559" s="212"/>
      <c r="M559" s="213"/>
      <c r="N559" s="214"/>
      <c r="O559" s="214"/>
      <c r="P559" s="215">
        <f>SUM(P560:P566)</f>
        <v>0</v>
      </c>
      <c r="Q559" s="214"/>
      <c r="R559" s="215">
        <f>SUM(R560:R566)</f>
        <v>0</v>
      </c>
      <c r="S559" s="214"/>
      <c r="T559" s="216">
        <f>SUM(T560:T566)</f>
        <v>0</v>
      </c>
      <c r="U559" s="11"/>
      <c r="V559" s="11"/>
      <c r="W559" s="11"/>
      <c r="X559" s="11"/>
      <c r="Y559" s="11"/>
      <c r="Z559" s="11"/>
      <c r="AA559" s="11"/>
      <c r="AB559" s="11"/>
      <c r="AC559" s="11"/>
      <c r="AD559" s="11"/>
      <c r="AE559" s="11"/>
      <c r="AR559" s="217" t="s">
        <v>85</v>
      </c>
      <c r="AT559" s="218" t="s">
        <v>75</v>
      </c>
      <c r="AU559" s="218" t="s">
        <v>83</v>
      </c>
      <c r="AY559" s="217" t="s">
        <v>173</v>
      </c>
      <c r="BK559" s="219">
        <f>SUM(BK560:BK566)</f>
        <v>0</v>
      </c>
    </row>
    <row r="560" s="2" customFormat="1" ht="24.15" customHeight="1">
      <c r="A560" s="39"/>
      <c r="B560" s="40"/>
      <c r="C560" s="220" t="s">
        <v>690</v>
      </c>
      <c r="D560" s="220" t="s">
        <v>174</v>
      </c>
      <c r="E560" s="221" t="s">
        <v>1006</v>
      </c>
      <c r="F560" s="222" t="s">
        <v>1007</v>
      </c>
      <c r="G560" s="223" t="s">
        <v>304</v>
      </c>
      <c r="H560" s="224">
        <v>86.780000000000001</v>
      </c>
      <c r="I560" s="225"/>
      <c r="J560" s="226">
        <f>ROUND(I560*H560,2)</f>
        <v>0</v>
      </c>
      <c r="K560" s="222" t="s">
        <v>1008</v>
      </c>
      <c r="L560" s="45"/>
      <c r="M560" s="227" t="s">
        <v>1</v>
      </c>
      <c r="N560" s="228" t="s">
        <v>41</v>
      </c>
      <c r="O560" s="92"/>
      <c r="P560" s="229">
        <f>O560*H560</f>
        <v>0</v>
      </c>
      <c r="Q560" s="229">
        <v>0</v>
      </c>
      <c r="R560" s="229">
        <f>Q560*H560</f>
        <v>0</v>
      </c>
      <c r="S560" s="229">
        <v>0</v>
      </c>
      <c r="T560" s="230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1" t="s">
        <v>251</v>
      </c>
      <c r="AT560" s="231" t="s">
        <v>174</v>
      </c>
      <c r="AU560" s="231" t="s">
        <v>85</v>
      </c>
      <c r="AY560" s="18" t="s">
        <v>173</v>
      </c>
      <c r="BE560" s="232">
        <f>IF(N560="základní",J560,0)</f>
        <v>0</v>
      </c>
      <c r="BF560" s="232">
        <f>IF(N560="snížená",J560,0)</f>
        <v>0</v>
      </c>
      <c r="BG560" s="232">
        <f>IF(N560="zákl. přenesená",J560,0)</f>
        <v>0</v>
      </c>
      <c r="BH560" s="232">
        <f>IF(N560="sníž. přenesená",J560,0)</f>
        <v>0</v>
      </c>
      <c r="BI560" s="232">
        <f>IF(N560="nulová",J560,0)</f>
        <v>0</v>
      </c>
      <c r="BJ560" s="18" t="s">
        <v>83</v>
      </c>
      <c r="BK560" s="232">
        <f>ROUND(I560*H560,2)</f>
        <v>0</v>
      </c>
      <c r="BL560" s="18" t="s">
        <v>251</v>
      </c>
      <c r="BM560" s="231" t="s">
        <v>1009</v>
      </c>
    </row>
    <row r="561" s="12" customFormat="1">
      <c r="A561" s="12"/>
      <c r="B561" s="238"/>
      <c r="C561" s="239"/>
      <c r="D561" s="233" t="s">
        <v>182</v>
      </c>
      <c r="E561" s="240" t="s">
        <v>1</v>
      </c>
      <c r="F561" s="241" t="s">
        <v>1010</v>
      </c>
      <c r="G561" s="239"/>
      <c r="H561" s="242">
        <v>86.780000000000001</v>
      </c>
      <c r="I561" s="243"/>
      <c r="J561" s="239"/>
      <c r="K561" s="239"/>
      <c r="L561" s="244"/>
      <c r="M561" s="245"/>
      <c r="N561" s="246"/>
      <c r="O561" s="246"/>
      <c r="P561" s="246"/>
      <c r="Q561" s="246"/>
      <c r="R561" s="246"/>
      <c r="S561" s="246"/>
      <c r="T561" s="247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T561" s="248" t="s">
        <v>182</v>
      </c>
      <c r="AU561" s="248" t="s">
        <v>85</v>
      </c>
      <c r="AV561" s="12" t="s">
        <v>85</v>
      </c>
      <c r="AW561" s="12" t="s">
        <v>32</v>
      </c>
      <c r="AX561" s="12" t="s">
        <v>76</v>
      </c>
      <c r="AY561" s="248" t="s">
        <v>173</v>
      </c>
    </row>
    <row r="562" s="13" customFormat="1">
      <c r="A562" s="13"/>
      <c r="B562" s="249"/>
      <c r="C562" s="250"/>
      <c r="D562" s="233" t="s">
        <v>182</v>
      </c>
      <c r="E562" s="251" t="s">
        <v>1</v>
      </c>
      <c r="F562" s="252" t="s">
        <v>184</v>
      </c>
      <c r="G562" s="250"/>
      <c r="H562" s="253">
        <v>86.780000000000001</v>
      </c>
      <c r="I562" s="254"/>
      <c r="J562" s="250"/>
      <c r="K562" s="250"/>
      <c r="L562" s="255"/>
      <c r="M562" s="256"/>
      <c r="N562" s="257"/>
      <c r="O562" s="257"/>
      <c r="P562" s="257"/>
      <c r="Q562" s="257"/>
      <c r="R562" s="257"/>
      <c r="S562" s="257"/>
      <c r="T562" s="258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59" t="s">
        <v>182</v>
      </c>
      <c r="AU562" s="259" t="s">
        <v>85</v>
      </c>
      <c r="AV562" s="13" t="s">
        <v>178</v>
      </c>
      <c r="AW562" s="13" t="s">
        <v>32</v>
      </c>
      <c r="AX562" s="13" t="s">
        <v>83</v>
      </c>
      <c r="AY562" s="259" t="s">
        <v>173</v>
      </c>
    </row>
    <row r="563" s="2" customFormat="1" ht="16.5" customHeight="1">
      <c r="A563" s="39"/>
      <c r="B563" s="40"/>
      <c r="C563" s="275" t="s">
        <v>1011</v>
      </c>
      <c r="D563" s="275" t="s">
        <v>335</v>
      </c>
      <c r="E563" s="276" t="s">
        <v>1012</v>
      </c>
      <c r="F563" s="277" t="s">
        <v>1013</v>
      </c>
      <c r="G563" s="278" t="s">
        <v>470</v>
      </c>
      <c r="H563" s="279">
        <v>60.746000000000002</v>
      </c>
      <c r="I563" s="280"/>
      <c r="J563" s="281">
        <f>ROUND(I563*H563,2)</f>
        <v>0</v>
      </c>
      <c r="K563" s="277" t="s">
        <v>1008</v>
      </c>
      <c r="L563" s="282"/>
      <c r="M563" s="283" t="s">
        <v>1</v>
      </c>
      <c r="N563" s="284" t="s">
        <v>41</v>
      </c>
      <c r="O563" s="92"/>
      <c r="P563" s="229">
        <f>O563*H563</f>
        <v>0</v>
      </c>
      <c r="Q563" s="229">
        <v>0</v>
      </c>
      <c r="R563" s="229">
        <f>Q563*H563</f>
        <v>0</v>
      </c>
      <c r="S563" s="229">
        <v>0</v>
      </c>
      <c r="T563" s="230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31" t="s">
        <v>358</v>
      </c>
      <c r="AT563" s="231" t="s">
        <v>335</v>
      </c>
      <c r="AU563" s="231" t="s">
        <v>85</v>
      </c>
      <c r="AY563" s="18" t="s">
        <v>173</v>
      </c>
      <c r="BE563" s="232">
        <f>IF(N563="základní",J563,0)</f>
        <v>0</v>
      </c>
      <c r="BF563" s="232">
        <f>IF(N563="snížená",J563,0)</f>
        <v>0</v>
      </c>
      <c r="BG563" s="232">
        <f>IF(N563="zákl. přenesená",J563,0)</f>
        <v>0</v>
      </c>
      <c r="BH563" s="232">
        <f>IF(N563="sníž. přenesená",J563,0)</f>
        <v>0</v>
      </c>
      <c r="BI563" s="232">
        <f>IF(N563="nulová",J563,0)</f>
        <v>0</v>
      </c>
      <c r="BJ563" s="18" t="s">
        <v>83</v>
      </c>
      <c r="BK563" s="232">
        <f>ROUND(I563*H563,2)</f>
        <v>0</v>
      </c>
      <c r="BL563" s="18" t="s">
        <v>251</v>
      </c>
      <c r="BM563" s="231" t="s">
        <v>1014</v>
      </c>
    </row>
    <row r="564" s="12" customFormat="1">
      <c r="A564" s="12"/>
      <c r="B564" s="238"/>
      <c r="C564" s="239"/>
      <c r="D564" s="233" t="s">
        <v>182</v>
      </c>
      <c r="E564" s="240" t="s">
        <v>1</v>
      </c>
      <c r="F564" s="241" t="s">
        <v>1015</v>
      </c>
      <c r="G564" s="239"/>
      <c r="H564" s="242">
        <v>60.746000000000002</v>
      </c>
      <c r="I564" s="243"/>
      <c r="J564" s="239"/>
      <c r="K564" s="239"/>
      <c r="L564" s="244"/>
      <c r="M564" s="245"/>
      <c r="N564" s="246"/>
      <c r="O564" s="246"/>
      <c r="P564" s="246"/>
      <c r="Q564" s="246"/>
      <c r="R564" s="246"/>
      <c r="S564" s="246"/>
      <c r="T564" s="247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T564" s="248" t="s">
        <v>182</v>
      </c>
      <c r="AU564" s="248" t="s">
        <v>85</v>
      </c>
      <c r="AV564" s="12" t="s">
        <v>85</v>
      </c>
      <c r="AW564" s="12" t="s">
        <v>32</v>
      </c>
      <c r="AX564" s="12" t="s">
        <v>76</v>
      </c>
      <c r="AY564" s="248" t="s">
        <v>173</v>
      </c>
    </row>
    <row r="565" s="13" customFormat="1">
      <c r="A565" s="13"/>
      <c r="B565" s="249"/>
      <c r="C565" s="250"/>
      <c r="D565" s="233" t="s">
        <v>182</v>
      </c>
      <c r="E565" s="251" t="s">
        <v>1</v>
      </c>
      <c r="F565" s="252" t="s">
        <v>184</v>
      </c>
      <c r="G565" s="250"/>
      <c r="H565" s="253">
        <v>60.746000000000002</v>
      </c>
      <c r="I565" s="254"/>
      <c r="J565" s="250"/>
      <c r="K565" s="250"/>
      <c r="L565" s="255"/>
      <c r="M565" s="256"/>
      <c r="N565" s="257"/>
      <c r="O565" s="257"/>
      <c r="P565" s="257"/>
      <c r="Q565" s="257"/>
      <c r="R565" s="257"/>
      <c r="S565" s="257"/>
      <c r="T565" s="258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59" t="s">
        <v>182</v>
      </c>
      <c r="AU565" s="259" t="s">
        <v>85</v>
      </c>
      <c r="AV565" s="13" t="s">
        <v>178</v>
      </c>
      <c r="AW565" s="13" t="s">
        <v>32</v>
      </c>
      <c r="AX565" s="13" t="s">
        <v>83</v>
      </c>
      <c r="AY565" s="259" t="s">
        <v>173</v>
      </c>
    </row>
    <row r="566" s="2" customFormat="1" ht="49.05" customHeight="1">
      <c r="A566" s="39"/>
      <c r="B566" s="40"/>
      <c r="C566" s="220" t="s">
        <v>693</v>
      </c>
      <c r="D566" s="220" t="s">
        <v>174</v>
      </c>
      <c r="E566" s="221" t="s">
        <v>1016</v>
      </c>
      <c r="F566" s="222" t="s">
        <v>1017</v>
      </c>
      <c r="G566" s="223" t="s">
        <v>221</v>
      </c>
      <c r="H566" s="224">
        <v>0.072999999999999995</v>
      </c>
      <c r="I566" s="225"/>
      <c r="J566" s="226">
        <f>ROUND(I566*H566,2)</f>
        <v>0</v>
      </c>
      <c r="K566" s="222" t="s">
        <v>283</v>
      </c>
      <c r="L566" s="45"/>
      <c r="M566" s="227" t="s">
        <v>1</v>
      </c>
      <c r="N566" s="228" t="s">
        <v>41</v>
      </c>
      <c r="O566" s="92"/>
      <c r="P566" s="229">
        <f>O566*H566</f>
        <v>0</v>
      </c>
      <c r="Q566" s="229">
        <v>0</v>
      </c>
      <c r="R566" s="229">
        <f>Q566*H566</f>
        <v>0</v>
      </c>
      <c r="S566" s="229">
        <v>0</v>
      </c>
      <c r="T566" s="230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1" t="s">
        <v>251</v>
      </c>
      <c r="AT566" s="231" t="s">
        <v>174</v>
      </c>
      <c r="AU566" s="231" t="s">
        <v>85</v>
      </c>
      <c r="AY566" s="18" t="s">
        <v>173</v>
      </c>
      <c r="BE566" s="232">
        <f>IF(N566="základní",J566,0)</f>
        <v>0</v>
      </c>
      <c r="BF566" s="232">
        <f>IF(N566="snížená",J566,0)</f>
        <v>0</v>
      </c>
      <c r="BG566" s="232">
        <f>IF(N566="zákl. přenesená",J566,0)</f>
        <v>0</v>
      </c>
      <c r="BH566" s="232">
        <f>IF(N566="sníž. přenesená",J566,0)</f>
        <v>0</v>
      </c>
      <c r="BI566" s="232">
        <f>IF(N566="nulová",J566,0)</f>
        <v>0</v>
      </c>
      <c r="BJ566" s="18" t="s">
        <v>83</v>
      </c>
      <c r="BK566" s="232">
        <f>ROUND(I566*H566,2)</f>
        <v>0</v>
      </c>
      <c r="BL566" s="18" t="s">
        <v>251</v>
      </c>
      <c r="BM566" s="231" t="s">
        <v>1018</v>
      </c>
    </row>
    <row r="567" s="11" customFormat="1" ht="22.8" customHeight="1">
      <c r="A567" s="11"/>
      <c r="B567" s="206"/>
      <c r="C567" s="207"/>
      <c r="D567" s="208" t="s">
        <v>75</v>
      </c>
      <c r="E567" s="273" t="s">
        <v>1019</v>
      </c>
      <c r="F567" s="273" t="s">
        <v>1020</v>
      </c>
      <c r="G567" s="207"/>
      <c r="H567" s="207"/>
      <c r="I567" s="210"/>
      <c r="J567" s="274">
        <f>BK567</f>
        <v>0</v>
      </c>
      <c r="K567" s="207"/>
      <c r="L567" s="212"/>
      <c r="M567" s="213"/>
      <c r="N567" s="214"/>
      <c r="O567" s="214"/>
      <c r="P567" s="215">
        <f>SUM(P568:P682)</f>
        <v>0</v>
      </c>
      <c r="Q567" s="214"/>
      <c r="R567" s="215">
        <f>SUM(R568:R682)</f>
        <v>0</v>
      </c>
      <c r="S567" s="214"/>
      <c r="T567" s="216">
        <f>SUM(T568:T682)</f>
        <v>0</v>
      </c>
      <c r="U567" s="11"/>
      <c r="V567" s="11"/>
      <c r="W567" s="11"/>
      <c r="X567" s="11"/>
      <c r="Y567" s="11"/>
      <c r="Z567" s="11"/>
      <c r="AA567" s="11"/>
      <c r="AB567" s="11"/>
      <c r="AC567" s="11"/>
      <c r="AD567" s="11"/>
      <c r="AE567" s="11"/>
      <c r="AR567" s="217" t="s">
        <v>85</v>
      </c>
      <c r="AT567" s="218" t="s">
        <v>75</v>
      </c>
      <c r="AU567" s="218" t="s">
        <v>83</v>
      </c>
      <c r="AY567" s="217" t="s">
        <v>173</v>
      </c>
      <c r="BK567" s="219">
        <f>SUM(BK568:BK682)</f>
        <v>0</v>
      </c>
    </row>
    <row r="568" s="2" customFormat="1" ht="33" customHeight="1">
      <c r="A568" s="39"/>
      <c r="B568" s="40"/>
      <c r="C568" s="220" t="s">
        <v>1021</v>
      </c>
      <c r="D568" s="220" t="s">
        <v>174</v>
      </c>
      <c r="E568" s="221" t="s">
        <v>1022</v>
      </c>
      <c r="F568" s="222" t="s">
        <v>1023</v>
      </c>
      <c r="G568" s="223" t="s">
        <v>470</v>
      </c>
      <c r="H568" s="224">
        <v>112</v>
      </c>
      <c r="I568" s="225"/>
      <c r="J568" s="226">
        <f>ROUND(I568*H568,2)</f>
        <v>0</v>
      </c>
      <c r="K568" s="222" t="s">
        <v>283</v>
      </c>
      <c r="L568" s="45"/>
      <c r="M568" s="227" t="s">
        <v>1</v>
      </c>
      <c r="N568" s="228" t="s">
        <v>41</v>
      </c>
      <c r="O568" s="92"/>
      <c r="P568" s="229">
        <f>O568*H568</f>
        <v>0</v>
      </c>
      <c r="Q568" s="229">
        <v>0</v>
      </c>
      <c r="R568" s="229">
        <f>Q568*H568</f>
        <v>0</v>
      </c>
      <c r="S568" s="229">
        <v>0</v>
      </c>
      <c r="T568" s="230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31" t="s">
        <v>251</v>
      </c>
      <c r="AT568" s="231" t="s">
        <v>174</v>
      </c>
      <c r="AU568" s="231" t="s">
        <v>85</v>
      </c>
      <c r="AY568" s="18" t="s">
        <v>173</v>
      </c>
      <c r="BE568" s="232">
        <f>IF(N568="základní",J568,0)</f>
        <v>0</v>
      </c>
      <c r="BF568" s="232">
        <f>IF(N568="snížená",J568,0)</f>
        <v>0</v>
      </c>
      <c r="BG568" s="232">
        <f>IF(N568="zákl. přenesená",J568,0)</f>
        <v>0</v>
      </c>
      <c r="BH568" s="232">
        <f>IF(N568="sníž. přenesená",J568,0)</f>
        <v>0</v>
      </c>
      <c r="BI568" s="232">
        <f>IF(N568="nulová",J568,0)</f>
        <v>0</v>
      </c>
      <c r="BJ568" s="18" t="s">
        <v>83</v>
      </c>
      <c r="BK568" s="232">
        <f>ROUND(I568*H568,2)</f>
        <v>0</v>
      </c>
      <c r="BL568" s="18" t="s">
        <v>251</v>
      </c>
      <c r="BM568" s="231" t="s">
        <v>1024</v>
      </c>
    </row>
    <row r="569" s="12" customFormat="1">
      <c r="A569" s="12"/>
      <c r="B569" s="238"/>
      <c r="C569" s="239"/>
      <c r="D569" s="233" t="s">
        <v>182</v>
      </c>
      <c r="E569" s="240" t="s">
        <v>1</v>
      </c>
      <c r="F569" s="241" t="s">
        <v>1025</v>
      </c>
      <c r="G569" s="239"/>
      <c r="H569" s="242">
        <v>112</v>
      </c>
      <c r="I569" s="243"/>
      <c r="J569" s="239"/>
      <c r="K569" s="239"/>
      <c r="L569" s="244"/>
      <c r="M569" s="245"/>
      <c r="N569" s="246"/>
      <c r="O569" s="246"/>
      <c r="P569" s="246"/>
      <c r="Q569" s="246"/>
      <c r="R569" s="246"/>
      <c r="S569" s="246"/>
      <c r="T569" s="247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T569" s="248" t="s">
        <v>182</v>
      </c>
      <c r="AU569" s="248" t="s">
        <v>85</v>
      </c>
      <c r="AV569" s="12" t="s">
        <v>85</v>
      </c>
      <c r="AW569" s="12" t="s">
        <v>32</v>
      </c>
      <c r="AX569" s="12" t="s">
        <v>76</v>
      </c>
      <c r="AY569" s="248" t="s">
        <v>173</v>
      </c>
    </row>
    <row r="570" s="13" customFormat="1">
      <c r="A570" s="13"/>
      <c r="B570" s="249"/>
      <c r="C570" s="250"/>
      <c r="D570" s="233" t="s">
        <v>182</v>
      </c>
      <c r="E570" s="251" t="s">
        <v>1</v>
      </c>
      <c r="F570" s="252" t="s">
        <v>184</v>
      </c>
      <c r="G570" s="250"/>
      <c r="H570" s="253">
        <v>112</v>
      </c>
      <c r="I570" s="254"/>
      <c r="J570" s="250"/>
      <c r="K570" s="250"/>
      <c r="L570" s="255"/>
      <c r="M570" s="256"/>
      <c r="N570" s="257"/>
      <c r="O570" s="257"/>
      <c r="P570" s="257"/>
      <c r="Q570" s="257"/>
      <c r="R570" s="257"/>
      <c r="S570" s="257"/>
      <c r="T570" s="258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59" t="s">
        <v>182</v>
      </c>
      <c r="AU570" s="259" t="s">
        <v>85</v>
      </c>
      <c r="AV570" s="13" t="s">
        <v>178</v>
      </c>
      <c r="AW570" s="13" t="s">
        <v>32</v>
      </c>
      <c r="AX570" s="13" t="s">
        <v>83</v>
      </c>
      <c r="AY570" s="259" t="s">
        <v>173</v>
      </c>
    </row>
    <row r="571" s="2" customFormat="1" ht="24.15" customHeight="1">
      <c r="A571" s="39"/>
      <c r="B571" s="40"/>
      <c r="C571" s="220" t="s">
        <v>698</v>
      </c>
      <c r="D571" s="220" t="s">
        <v>174</v>
      </c>
      <c r="E571" s="221" t="s">
        <v>1026</v>
      </c>
      <c r="F571" s="222" t="s">
        <v>1027</v>
      </c>
      <c r="G571" s="223" t="s">
        <v>1028</v>
      </c>
      <c r="H571" s="224">
        <v>270</v>
      </c>
      <c r="I571" s="225"/>
      <c r="J571" s="226">
        <f>ROUND(I571*H571,2)</f>
        <v>0</v>
      </c>
      <c r="K571" s="222" t="s">
        <v>283</v>
      </c>
      <c r="L571" s="45"/>
      <c r="M571" s="227" t="s">
        <v>1</v>
      </c>
      <c r="N571" s="228" t="s">
        <v>41</v>
      </c>
      <c r="O571" s="92"/>
      <c r="P571" s="229">
        <f>O571*H571</f>
        <v>0</v>
      </c>
      <c r="Q571" s="229">
        <v>0</v>
      </c>
      <c r="R571" s="229">
        <f>Q571*H571</f>
        <v>0</v>
      </c>
      <c r="S571" s="229">
        <v>0</v>
      </c>
      <c r="T571" s="230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31" t="s">
        <v>251</v>
      </c>
      <c r="AT571" s="231" t="s">
        <v>174</v>
      </c>
      <c r="AU571" s="231" t="s">
        <v>85</v>
      </c>
      <c r="AY571" s="18" t="s">
        <v>173</v>
      </c>
      <c r="BE571" s="232">
        <f>IF(N571="základní",J571,0)</f>
        <v>0</v>
      </c>
      <c r="BF571" s="232">
        <f>IF(N571="snížená",J571,0)</f>
        <v>0</v>
      </c>
      <c r="BG571" s="232">
        <f>IF(N571="zákl. přenesená",J571,0)</f>
        <v>0</v>
      </c>
      <c r="BH571" s="232">
        <f>IF(N571="sníž. přenesená",J571,0)</f>
        <v>0</v>
      </c>
      <c r="BI571" s="232">
        <f>IF(N571="nulová",J571,0)</f>
        <v>0</v>
      </c>
      <c r="BJ571" s="18" t="s">
        <v>83</v>
      </c>
      <c r="BK571" s="232">
        <f>ROUND(I571*H571,2)</f>
        <v>0</v>
      </c>
      <c r="BL571" s="18" t="s">
        <v>251</v>
      </c>
      <c r="BM571" s="231" t="s">
        <v>1029</v>
      </c>
    </row>
    <row r="572" s="12" customFormat="1">
      <c r="A572" s="12"/>
      <c r="B572" s="238"/>
      <c r="C572" s="239"/>
      <c r="D572" s="233" t="s">
        <v>182</v>
      </c>
      <c r="E572" s="240" t="s">
        <v>1</v>
      </c>
      <c r="F572" s="241" t="s">
        <v>1030</v>
      </c>
      <c r="G572" s="239"/>
      <c r="H572" s="242">
        <v>270</v>
      </c>
      <c r="I572" s="243"/>
      <c r="J572" s="239"/>
      <c r="K572" s="239"/>
      <c r="L572" s="244"/>
      <c r="M572" s="245"/>
      <c r="N572" s="246"/>
      <c r="O572" s="246"/>
      <c r="P572" s="246"/>
      <c r="Q572" s="246"/>
      <c r="R572" s="246"/>
      <c r="S572" s="246"/>
      <c r="T572" s="247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T572" s="248" t="s">
        <v>182</v>
      </c>
      <c r="AU572" s="248" t="s">
        <v>85</v>
      </c>
      <c r="AV572" s="12" t="s">
        <v>85</v>
      </c>
      <c r="AW572" s="12" t="s">
        <v>32</v>
      </c>
      <c r="AX572" s="12" t="s">
        <v>76</v>
      </c>
      <c r="AY572" s="248" t="s">
        <v>173</v>
      </c>
    </row>
    <row r="573" s="13" customFormat="1">
      <c r="A573" s="13"/>
      <c r="B573" s="249"/>
      <c r="C573" s="250"/>
      <c r="D573" s="233" t="s">
        <v>182</v>
      </c>
      <c r="E573" s="251" t="s">
        <v>1</v>
      </c>
      <c r="F573" s="252" t="s">
        <v>184</v>
      </c>
      <c r="G573" s="250"/>
      <c r="H573" s="253">
        <v>270</v>
      </c>
      <c r="I573" s="254"/>
      <c r="J573" s="250"/>
      <c r="K573" s="250"/>
      <c r="L573" s="255"/>
      <c r="M573" s="256"/>
      <c r="N573" s="257"/>
      <c r="O573" s="257"/>
      <c r="P573" s="257"/>
      <c r="Q573" s="257"/>
      <c r="R573" s="257"/>
      <c r="S573" s="257"/>
      <c r="T573" s="25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59" t="s">
        <v>182</v>
      </c>
      <c r="AU573" s="259" t="s">
        <v>85</v>
      </c>
      <c r="AV573" s="13" t="s">
        <v>178</v>
      </c>
      <c r="AW573" s="13" t="s">
        <v>32</v>
      </c>
      <c r="AX573" s="13" t="s">
        <v>83</v>
      </c>
      <c r="AY573" s="259" t="s">
        <v>173</v>
      </c>
    </row>
    <row r="574" s="2" customFormat="1" ht="16.5" customHeight="1">
      <c r="A574" s="39"/>
      <c r="B574" s="40"/>
      <c r="C574" s="275" t="s">
        <v>1031</v>
      </c>
      <c r="D574" s="275" t="s">
        <v>335</v>
      </c>
      <c r="E574" s="276" t="s">
        <v>1032</v>
      </c>
      <c r="F574" s="277" t="s">
        <v>1033</v>
      </c>
      <c r="G574" s="278" t="s">
        <v>470</v>
      </c>
      <c r="H574" s="279">
        <v>18</v>
      </c>
      <c r="I574" s="280"/>
      <c r="J574" s="281">
        <f>ROUND(I574*H574,2)</f>
        <v>0</v>
      </c>
      <c r="K574" s="277" t="s">
        <v>1</v>
      </c>
      <c r="L574" s="282"/>
      <c r="M574" s="283" t="s">
        <v>1</v>
      </c>
      <c r="N574" s="284" t="s">
        <v>41</v>
      </c>
      <c r="O574" s="92"/>
      <c r="P574" s="229">
        <f>O574*H574</f>
        <v>0</v>
      </c>
      <c r="Q574" s="229">
        <v>0</v>
      </c>
      <c r="R574" s="229">
        <f>Q574*H574</f>
        <v>0</v>
      </c>
      <c r="S574" s="229">
        <v>0</v>
      </c>
      <c r="T574" s="230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1" t="s">
        <v>358</v>
      </c>
      <c r="AT574" s="231" t="s">
        <v>335</v>
      </c>
      <c r="AU574" s="231" t="s">
        <v>85</v>
      </c>
      <c r="AY574" s="18" t="s">
        <v>173</v>
      </c>
      <c r="BE574" s="232">
        <f>IF(N574="základní",J574,0)</f>
        <v>0</v>
      </c>
      <c r="BF574" s="232">
        <f>IF(N574="snížená",J574,0)</f>
        <v>0</v>
      </c>
      <c r="BG574" s="232">
        <f>IF(N574="zákl. přenesená",J574,0)</f>
        <v>0</v>
      </c>
      <c r="BH574" s="232">
        <f>IF(N574="sníž. přenesená",J574,0)</f>
        <v>0</v>
      </c>
      <c r="BI574" s="232">
        <f>IF(N574="nulová",J574,0)</f>
        <v>0</v>
      </c>
      <c r="BJ574" s="18" t="s">
        <v>83</v>
      </c>
      <c r="BK574" s="232">
        <f>ROUND(I574*H574,2)</f>
        <v>0</v>
      </c>
      <c r="BL574" s="18" t="s">
        <v>251</v>
      </c>
      <c r="BM574" s="231" t="s">
        <v>1034</v>
      </c>
    </row>
    <row r="575" s="2" customFormat="1" ht="16.5" customHeight="1">
      <c r="A575" s="39"/>
      <c r="B575" s="40"/>
      <c r="C575" s="275" t="s">
        <v>702</v>
      </c>
      <c r="D575" s="275" t="s">
        <v>335</v>
      </c>
      <c r="E575" s="276" t="s">
        <v>1035</v>
      </c>
      <c r="F575" s="277" t="s">
        <v>1036</v>
      </c>
      <c r="G575" s="278" t="s">
        <v>470</v>
      </c>
      <c r="H575" s="279">
        <v>36</v>
      </c>
      <c r="I575" s="280"/>
      <c r="J575" s="281">
        <f>ROUND(I575*H575,2)</f>
        <v>0</v>
      </c>
      <c r="K575" s="277" t="s">
        <v>1</v>
      </c>
      <c r="L575" s="282"/>
      <c r="M575" s="283" t="s">
        <v>1</v>
      </c>
      <c r="N575" s="284" t="s">
        <v>41</v>
      </c>
      <c r="O575" s="92"/>
      <c r="P575" s="229">
        <f>O575*H575</f>
        <v>0</v>
      </c>
      <c r="Q575" s="229">
        <v>0</v>
      </c>
      <c r="R575" s="229">
        <f>Q575*H575</f>
        <v>0</v>
      </c>
      <c r="S575" s="229">
        <v>0</v>
      </c>
      <c r="T575" s="230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31" t="s">
        <v>358</v>
      </c>
      <c r="AT575" s="231" t="s">
        <v>335</v>
      </c>
      <c r="AU575" s="231" t="s">
        <v>85</v>
      </c>
      <c r="AY575" s="18" t="s">
        <v>173</v>
      </c>
      <c r="BE575" s="232">
        <f>IF(N575="základní",J575,0)</f>
        <v>0</v>
      </c>
      <c r="BF575" s="232">
        <f>IF(N575="snížená",J575,0)</f>
        <v>0</v>
      </c>
      <c r="BG575" s="232">
        <f>IF(N575="zákl. přenesená",J575,0)</f>
        <v>0</v>
      </c>
      <c r="BH575" s="232">
        <f>IF(N575="sníž. přenesená",J575,0)</f>
        <v>0</v>
      </c>
      <c r="BI575" s="232">
        <f>IF(N575="nulová",J575,0)</f>
        <v>0</v>
      </c>
      <c r="BJ575" s="18" t="s">
        <v>83</v>
      </c>
      <c r="BK575" s="232">
        <f>ROUND(I575*H575,2)</f>
        <v>0</v>
      </c>
      <c r="BL575" s="18" t="s">
        <v>251</v>
      </c>
      <c r="BM575" s="231" t="s">
        <v>1037</v>
      </c>
    </row>
    <row r="576" s="2" customFormat="1" ht="16.5" customHeight="1">
      <c r="A576" s="39"/>
      <c r="B576" s="40"/>
      <c r="C576" s="275" t="s">
        <v>1038</v>
      </c>
      <c r="D576" s="275" t="s">
        <v>335</v>
      </c>
      <c r="E576" s="276" t="s">
        <v>1039</v>
      </c>
      <c r="F576" s="277" t="s">
        <v>1040</v>
      </c>
      <c r="G576" s="278" t="s">
        <v>470</v>
      </c>
      <c r="H576" s="279">
        <v>464</v>
      </c>
      <c r="I576" s="280"/>
      <c r="J576" s="281">
        <f>ROUND(I576*H576,2)</f>
        <v>0</v>
      </c>
      <c r="K576" s="277" t="s">
        <v>1</v>
      </c>
      <c r="L576" s="282"/>
      <c r="M576" s="283" t="s">
        <v>1</v>
      </c>
      <c r="N576" s="284" t="s">
        <v>41</v>
      </c>
      <c r="O576" s="92"/>
      <c r="P576" s="229">
        <f>O576*H576</f>
        <v>0</v>
      </c>
      <c r="Q576" s="229">
        <v>0</v>
      </c>
      <c r="R576" s="229">
        <f>Q576*H576</f>
        <v>0</v>
      </c>
      <c r="S576" s="229">
        <v>0</v>
      </c>
      <c r="T576" s="230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31" t="s">
        <v>358</v>
      </c>
      <c r="AT576" s="231" t="s">
        <v>335</v>
      </c>
      <c r="AU576" s="231" t="s">
        <v>85</v>
      </c>
      <c r="AY576" s="18" t="s">
        <v>173</v>
      </c>
      <c r="BE576" s="232">
        <f>IF(N576="základní",J576,0)</f>
        <v>0</v>
      </c>
      <c r="BF576" s="232">
        <f>IF(N576="snížená",J576,0)</f>
        <v>0</v>
      </c>
      <c r="BG576" s="232">
        <f>IF(N576="zákl. přenesená",J576,0)</f>
        <v>0</v>
      </c>
      <c r="BH576" s="232">
        <f>IF(N576="sníž. přenesená",J576,0)</f>
        <v>0</v>
      </c>
      <c r="BI576" s="232">
        <f>IF(N576="nulová",J576,0)</f>
        <v>0</v>
      </c>
      <c r="BJ576" s="18" t="s">
        <v>83</v>
      </c>
      <c r="BK576" s="232">
        <f>ROUND(I576*H576,2)</f>
        <v>0</v>
      </c>
      <c r="BL576" s="18" t="s">
        <v>251</v>
      </c>
      <c r="BM576" s="231" t="s">
        <v>1041</v>
      </c>
    </row>
    <row r="577" s="2" customFormat="1" ht="16.5" customHeight="1">
      <c r="A577" s="39"/>
      <c r="B577" s="40"/>
      <c r="C577" s="275" t="s">
        <v>709</v>
      </c>
      <c r="D577" s="275" t="s">
        <v>335</v>
      </c>
      <c r="E577" s="276" t="s">
        <v>1042</v>
      </c>
      <c r="F577" s="277" t="s">
        <v>1043</v>
      </c>
      <c r="G577" s="278" t="s">
        <v>470</v>
      </c>
      <c r="H577" s="279">
        <v>464</v>
      </c>
      <c r="I577" s="280"/>
      <c r="J577" s="281">
        <f>ROUND(I577*H577,2)</f>
        <v>0</v>
      </c>
      <c r="K577" s="277" t="s">
        <v>1</v>
      </c>
      <c r="L577" s="282"/>
      <c r="M577" s="283" t="s">
        <v>1</v>
      </c>
      <c r="N577" s="284" t="s">
        <v>41</v>
      </c>
      <c r="O577" s="92"/>
      <c r="P577" s="229">
        <f>O577*H577</f>
        <v>0</v>
      </c>
      <c r="Q577" s="229">
        <v>0</v>
      </c>
      <c r="R577" s="229">
        <f>Q577*H577</f>
        <v>0</v>
      </c>
      <c r="S577" s="229">
        <v>0</v>
      </c>
      <c r="T577" s="230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31" t="s">
        <v>358</v>
      </c>
      <c r="AT577" s="231" t="s">
        <v>335</v>
      </c>
      <c r="AU577" s="231" t="s">
        <v>85</v>
      </c>
      <c r="AY577" s="18" t="s">
        <v>173</v>
      </c>
      <c r="BE577" s="232">
        <f>IF(N577="základní",J577,0)</f>
        <v>0</v>
      </c>
      <c r="BF577" s="232">
        <f>IF(N577="snížená",J577,0)</f>
        <v>0</v>
      </c>
      <c r="BG577" s="232">
        <f>IF(N577="zákl. přenesená",J577,0)</f>
        <v>0</v>
      </c>
      <c r="BH577" s="232">
        <f>IF(N577="sníž. přenesená",J577,0)</f>
        <v>0</v>
      </c>
      <c r="BI577" s="232">
        <f>IF(N577="nulová",J577,0)</f>
        <v>0</v>
      </c>
      <c r="BJ577" s="18" t="s">
        <v>83</v>
      </c>
      <c r="BK577" s="232">
        <f>ROUND(I577*H577,2)</f>
        <v>0</v>
      </c>
      <c r="BL577" s="18" t="s">
        <v>251</v>
      </c>
      <c r="BM577" s="231" t="s">
        <v>1044</v>
      </c>
    </row>
    <row r="578" s="2" customFormat="1" ht="16.5" customHeight="1">
      <c r="A578" s="39"/>
      <c r="B578" s="40"/>
      <c r="C578" s="275" t="s">
        <v>1045</v>
      </c>
      <c r="D578" s="275" t="s">
        <v>335</v>
      </c>
      <c r="E578" s="276" t="s">
        <v>1046</v>
      </c>
      <c r="F578" s="277" t="s">
        <v>1047</v>
      </c>
      <c r="G578" s="278" t="s">
        <v>470</v>
      </c>
      <c r="H578" s="279">
        <v>192</v>
      </c>
      <c r="I578" s="280"/>
      <c r="J578" s="281">
        <f>ROUND(I578*H578,2)</f>
        <v>0</v>
      </c>
      <c r="K578" s="277" t="s">
        <v>1</v>
      </c>
      <c r="L578" s="282"/>
      <c r="M578" s="283" t="s">
        <v>1</v>
      </c>
      <c r="N578" s="284" t="s">
        <v>41</v>
      </c>
      <c r="O578" s="92"/>
      <c r="P578" s="229">
        <f>O578*H578</f>
        <v>0</v>
      </c>
      <c r="Q578" s="229">
        <v>0</v>
      </c>
      <c r="R578" s="229">
        <f>Q578*H578</f>
        <v>0</v>
      </c>
      <c r="S578" s="229">
        <v>0</v>
      </c>
      <c r="T578" s="230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1" t="s">
        <v>358</v>
      </c>
      <c r="AT578" s="231" t="s">
        <v>335</v>
      </c>
      <c r="AU578" s="231" t="s">
        <v>85</v>
      </c>
      <c r="AY578" s="18" t="s">
        <v>173</v>
      </c>
      <c r="BE578" s="232">
        <f>IF(N578="základní",J578,0)</f>
        <v>0</v>
      </c>
      <c r="BF578" s="232">
        <f>IF(N578="snížená",J578,0)</f>
        <v>0</v>
      </c>
      <c r="BG578" s="232">
        <f>IF(N578="zákl. přenesená",J578,0)</f>
        <v>0</v>
      </c>
      <c r="BH578" s="232">
        <f>IF(N578="sníž. přenesená",J578,0)</f>
        <v>0</v>
      </c>
      <c r="BI578" s="232">
        <f>IF(N578="nulová",J578,0)</f>
        <v>0</v>
      </c>
      <c r="BJ578" s="18" t="s">
        <v>83</v>
      </c>
      <c r="BK578" s="232">
        <f>ROUND(I578*H578,2)</f>
        <v>0</v>
      </c>
      <c r="BL578" s="18" t="s">
        <v>251</v>
      </c>
      <c r="BM578" s="231" t="s">
        <v>1048</v>
      </c>
    </row>
    <row r="579" s="12" customFormat="1">
      <c r="A579" s="12"/>
      <c r="B579" s="238"/>
      <c r="C579" s="239"/>
      <c r="D579" s="233" t="s">
        <v>182</v>
      </c>
      <c r="E579" s="240" t="s">
        <v>1</v>
      </c>
      <c r="F579" s="241" t="s">
        <v>1049</v>
      </c>
      <c r="G579" s="239"/>
      <c r="H579" s="242">
        <v>192</v>
      </c>
      <c r="I579" s="243"/>
      <c r="J579" s="239"/>
      <c r="K579" s="239"/>
      <c r="L579" s="244"/>
      <c r="M579" s="245"/>
      <c r="N579" s="246"/>
      <c r="O579" s="246"/>
      <c r="P579" s="246"/>
      <c r="Q579" s="246"/>
      <c r="R579" s="246"/>
      <c r="S579" s="246"/>
      <c r="T579" s="247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T579" s="248" t="s">
        <v>182</v>
      </c>
      <c r="AU579" s="248" t="s">
        <v>85</v>
      </c>
      <c r="AV579" s="12" t="s">
        <v>85</v>
      </c>
      <c r="AW579" s="12" t="s">
        <v>32</v>
      </c>
      <c r="AX579" s="12" t="s">
        <v>76</v>
      </c>
      <c r="AY579" s="248" t="s">
        <v>173</v>
      </c>
    </row>
    <row r="580" s="13" customFormat="1">
      <c r="A580" s="13"/>
      <c r="B580" s="249"/>
      <c r="C580" s="250"/>
      <c r="D580" s="233" t="s">
        <v>182</v>
      </c>
      <c r="E580" s="251" t="s">
        <v>1</v>
      </c>
      <c r="F580" s="252" t="s">
        <v>184</v>
      </c>
      <c r="G580" s="250"/>
      <c r="H580" s="253">
        <v>192</v>
      </c>
      <c r="I580" s="254"/>
      <c r="J580" s="250"/>
      <c r="K580" s="250"/>
      <c r="L580" s="255"/>
      <c r="M580" s="256"/>
      <c r="N580" s="257"/>
      <c r="O580" s="257"/>
      <c r="P580" s="257"/>
      <c r="Q580" s="257"/>
      <c r="R580" s="257"/>
      <c r="S580" s="257"/>
      <c r="T580" s="258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9" t="s">
        <v>182</v>
      </c>
      <c r="AU580" s="259" t="s">
        <v>85</v>
      </c>
      <c r="AV580" s="13" t="s">
        <v>178</v>
      </c>
      <c r="AW580" s="13" t="s">
        <v>32</v>
      </c>
      <c r="AX580" s="13" t="s">
        <v>83</v>
      </c>
      <c r="AY580" s="259" t="s">
        <v>173</v>
      </c>
    </row>
    <row r="581" s="2" customFormat="1">
      <c r="A581" s="39"/>
      <c r="B581" s="40"/>
      <c r="C581" s="275" t="s">
        <v>713</v>
      </c>
      <c r="D581" s="275" t="s">
        <v>335</v>
      </c>
      <c r="E581" s="276" t="s">
        <v>1050</v>
      </c>
      <c r="F581" s="277" t="s">
        <v>1051</v>
      </c>
      <c r="G581" s="278" t="s">
        <v>1052</v>
      </c>
      <c r="H581" s="279">
        <v>1</v>
      </c>
      <c r="I581" s="280"/>
      <c r="J581" s="281">
        <f>ROUND(I581*H581,2)</f>
        <v>0</v>
      </c>
      <c r="K581" s="277" t="s">
        <v>283</v>
      </c>
      <c r="L581" s="282"/>
      <c r="M581" s="283" t="s">
        <v>1</v>
      </c>
      <c r="N581" s="284" t="s">
        <v>41</v>
      </c>
      <c r="O581" s="92"/>
      <c r="P581" s="229">
        <f>O581*H581</f>
        <v>0</v>
      </c>
      <c r="Q581" s="229">
        <v>0</v>
      </c>
      <c r="R581" s="229">
        <f>Q581*H581</f>
        <v>0</v>
      </c>
      <c r="S581" s="229">
        <v>0</v>
      </c>
      <c r="T581" s="230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31" t="s">
        <v>358</v>
      </c>
      <c r="AT581" s="231" t="s">
        <v>335</v>
      </c>
      <c r="AU581" s="231" t="s">
        <v>85</v>
      </c>
      <c r="AY581" s="18" t="s">
        <v>173</v>
      </c>
      <c r="BE581" s="232">
        <f>IF(N581="základní",J581,0)</f>
        <v>0</v>
      </c>
      <c r="BF581" s="232">
        <f>IF(N581="snížená",J581,0)</f>
        <v>0</v>
      </c>
      <c r="BG581" s="232">
        <f>IF(N581="zákl. přenesená",J581,0)</f>
        <v>0</v>
      </c>
      <c r="BH581" s="232">
        <f>IF(N581="sníž. přenesená",J581,0)</f>
        <v>0</v>
      </c>
      <c r="BI581" s="232">
        <f>IF(N581="nulová",J581,0)</f>
        <v>0</v>
      </c>
      <c r="BJ581" s="18" t="s">
        <v>83</v>
      </c>
      <c r="BK581" s="232">
        <f>ROUND(I581*H581,2)</f>
        <v>0</v>
      </c>
      <c r="BL581" s="18" t="s">
        <v>251</v>
      </c>
      <c r="BM581" s="231" t="s">
        <v>1053</v>
      </c>
    </row>
    <row r="582" s="2" customFormat="1" ht="16.5" customHeight="1">
      <c r="A582" s="39"/>
      <c r="B582" s="40"/>
      <c r="C582" s="275" t="s">
        <v>1054</v>
      </c>
      <c r="D582" s="275" t="s">
        <v>335</v>
      </c>
      <c r="E582" s="276" t="s">
        <v>1055</v>
      </c>
      <c r="F582" s="277" t="s">
        <v>1056</v>
      </c>
      <c r="G582" s="278" t="s">
        <v>470</v>
      </c>
      <c r="H582" s="279">
        <v>116</v>
      </c>
      <c r="I582" s="280"/>
      <c r="J582" s="281">
        <f>ROUND(I582*H582,2)</f>
        <v>0</v>
      </c>
      <c r="K582" s="277" t="s">
        <v>1</v>
      </c>
      <c r="L582" s="282"/>
      <c r="M582" s="283" t="s">
        <v>1</v>
      </c>
      <c r="N582" s="284" t="s">
        <v>41</v>
      </c>
      <c r="O582" s="92"/>
      <c r="P582" s="229">
        <f>O582*H582</f>
        <v>0</v>
      </c>
      <c r="Q582" s="229">
        <v>0</v>
      </c>
      <c r="R582" s="229">
        <f>Q582*H582</f>
        <v>0</v>
      </c>
      <c r="S582" s="229">
        <v>0</v>
      </c>
      <c r="T582" s="230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1" t="s">
        <v>358</v>
      </c>
      <c r="AT582" s="231" t="s">
        <v>335</v>
      </c>
      <c r="AU582" s="231" t="s">
        <v>85</v>
      </c>
      <c r="AY582" s="18" t="s">
        <v>173</v>
      </c>
      <c r="BE582" s="232">
        <f>IF(N582="základní",J582,0)</f>
        <v>0</v>
      </c>
      <c r="BF582" s="232">
        <f>IF(N582="snížená",J582,0)</f>
        <v>0</v>
      </c>
      <c r="BG582" s="232">
        <f>IF(N582="zákl. přenesená",J582,0)</f>
        <v>0</v>
      </c>
      <c r="BH582" s="232">
        <f>IF(N582="sníž. přenesená",J582,0)</f>
        <v>0</v>
      </c>
      <c r="BI582" s="232">
        <f>IF(N582="nulová",J582,0)</f>
        <v>0</v>
      </c>
      <c r="BJ582" s="18" t="s">
        <v>83</v>
      </c>
      <c r="BK582" s="232">
        <f>ROUND(I582*H582,2)</f>
        <v>0</v>
      </c>
      <c r="BL582" s="18" t="s">
        <v>251</v>
      </c>
      <c r="BM582" s="231" t="s">
        <v>1057</v>
      </c>
    </row>
    <row r="583" s="2" customFormat="1" ht="16.5" customHeight="1">
      <c r="A583" s="39"/>
      <c r="B583" s="40"/>
      <c r="C583" s="275" t="s">
        <v>717</v>
      </c>
      <c r="D583" s="275" t="s">
        <v>335</v>
      </c>
      <c r="E583" s="276" t="s">
        <v>1058</v>
      </c>
      <c r="F583" s="277" t="s">
        <v>1059</v>
      </c>
      <c r="G583" s="278" t="s">
        <v>470</v>
      </c>
      <c r="H583" s="279">
        <v>42</v>
      </c>
      <c r="I583" s="280"/>
      <c r="J583" s="281">
        <f>ROUND(I583*H583,2)</f>
        <v>0</v>
      </c>
      <c r="K583" s="277" t="s">
        <v>1</v>
      </c>
      <c r="L583" s="282"/>
      <c r="M583" s="283" t="s">
        <v>1</v>
      </c>
      <c r="N583" s="284" t="s">
        <v>41</v>
      </c>
      <c r="O583" s="92"/>
      <c r="P583" s="229">
        <f>O583*H583</f>
        <v>0</v>
      </c>
      <c r="Q583" s="229">
        <v>0</v>
      </c>
      <c r="R583" s="229">
        <f>Q583*H583</f>
        <v>0</v>
      </c>
      <c r="S583" s="229">
        <v>0</v>
      </c>
      <c r="T583" s="230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31" t="s">
        <v>358</v>
      </c>
      <c r="AT583" s="231" t="s">
        <v>335</v>
      </c>
      <c r="AU583" s="231" t="s">
        <v>85</v>
      </c>
      <c r="AY583" s="18" t="s">
        <v>173</v>
      </c>
      <c r="BE583" s="232">
        <f>IF(N583="základní",J583,0)</f>
        <v>0</v>
      </c>
      <c r="BF583" s="232">
        <f>IF(N583="snížená",J583,0)</f>
        <v>0</v>
      </c>
      <c r="BG583" s="232">
        <f>IF(N583="zákl. přenesená",J583,0)</f>
        <v>0</v>
      </c>
      <c r="BH583" s="232">
        <f>IF(N583="sníž. přenesená",J583,0)</f>
        <v>0</v>
      </c>
      <c r="BI583" s="232">
        <f>IF(N583="nulová",J583,0)</f>
        <v>0</v>
      </c>
      <c r="BJ583" s="18" t="s">
        <v>83</v>
      </c>
      <c r="BK583" s="232">
        <f>ROUND(I583*H583,2)</f>
        <v>0</v>
      </c>
      <c r="BL583" s="18" t="s">
        <v>251</v>
      </c>
      <c r="BM583" s="231" t="s">
        <v>1060</v>
      </c>
    </row>
    <row r="584" s="2" customFormat="1" ht="16.5" customHeight="1">
      <c r="A584" s="39"/>
      <c r="B584" s="40"/>
      <c r="C584" s="275" t="s">
        <v>1061</v>
      </c>
      <c r="D584" s="275" t="s">
        <v>335</v>
      </c>
      <c r="E584" s="276" t="s">
        <v>1062</v>
      </c>
      <c r="F584" s="277" t="s">
        <v>1063</v>
      </c>
      <c r="G584" s="278" t="s">
        <v>353</v>
      </c>
      <c r="H584" s="279">
        <v>22</v>
      </c>
      <c r="I584" s="280"/>
      <c r="J584" s="281">
        <f>ROUND(I584*H584,2)</f>
        <v>0</v>
      </c>
      <c r="K584" s="277" t="s">
        <v>283</v>
      </c>
      <c r="L584" s="282"/>
      <c r="M584" s="283" t="s">
        <v>1</v>
      </c>
      <c r="N584" s="284" t="s">
        <v>41</v>
      </c>
      <c r="O584" s="92"/>
      <c r="P584" s="229">
        <f>O584*H584</f>
        <v>0</v>
      </c>
      <c r="Q584" s="229">
        <v>0</v>
      </c>
      <c r="R584" s="229">
        <f>Q584*H584</f>
        <v>0</v>
      </c>
      <c r="S584" s="229">
        <v>0</v>
      </c>
      <c r="T584" s="230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1" t="s">
        <v>358</v>
      </c>
      <c r="AT584" s="231" t="s">
        <v>335</v>
      </c>
      <c r="AU584" s="231" t="s">
        <v>85</v>
      </c>
      <c r="AY584" s="18" t="s">
        <v>173</v>
      </c>
      <c r="BE584" s="232">
        <f>IF(N584="základní",J584,0)</f>
        <v>0</v>
      </c>
      <c r="BF584" s="232">
        <f>IF(N584="snížená",J584,0)</f>
        <v>0</v>
      </c>
      <c r="BG584" s="232">
        <f>IF(N584="zákl. přenesená",J584,0)</f>
        <v>0</v>
      </c>
      <c r="BH584" s="232">
        <f>IF(N584="sníž. přenesená",J584,0)</f>
        <v>0</v>
      </c>
      <c r="BI584" s="232">
        <f>IF(N584="nulová",J584,0)</f>
        <v>0</v>
      </c>
      <c r="BJ584" s="18" t="s">
        <v>83</v>
      </c>
      <c r="BK584" s="232">
        <f>ROUND(I584*H584,2)</f>
        <v>0</v>
      </c>
      <c r="BL584" s="18" t="s">
        <v>251</v>
      </c>
      <c r="BM584" s="231" t="s">
        <v>1064</v>
      </c>
    </row>
    <row r="585" s="12" customFormat="1">
      <c r="A585" s="12"/>
      <c r="B585" s="238"/>
      <c r="C585" s="239"/>
      <c r="D585" s="233" t="s">
        <v>182</v>
      </c>
      <c r="E585" s="240" t="s">
        <v>1</v>
      </c>
      <c r="F585" s="241" t="s">
        <v>1065</v>
      </c>
      <c r="G585" s="239"/>
      <c r="H585" s="242">
        <v>22</v>
      </c>
      <c r="I585" s="243"/>
      <c r="J585" s="239"/>
      <c r="K585" s="239"/>
      <c r="L585" s="244"/>
      <c r="M585" s="245"/>
      <c r="N585" s="246"/>
      <c r="O585" s="246"/>
      <c r="P585" s="246"/>
      <c r="Q585" s="246"/>
      <c r="R585" s="246"/>
      <c r="S585" s="246"/>
      <c r="T585" s="247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T585" s="248" t="s">
        <v>182</v>
      </c>
      <c r="AU585" s="248" t="s">
        <v>85</v>
      </c>
      <c r="AV585" s="12" t="s">
        <v>85</v>
      </c>
      <c r="AW585" s="12" t="s">
        <v>32</v>
      </c>
      <c r="AX585" s="12" t="s">
        <v>76</v>
      </c>
      <c r="AY585" s="248" t="s">
        <v>173</v>
      </c>
    </row>
    <row r="586" s="13" customFormat="1">
      <c r="A586" s="13"/>
      <c r="B586" s="249"/>
      <c r="C586" s="250"/>
      <c r="D586" s="233" t="s">
        <v>182</v>
      </c>
      <c r="E586" s="251" t="s">
        <v>1</v>
      </c>
      <c r="F586" s="252" t="s">
        <v>184</v>
      </c>
      <c r="G586" s="250"/>
      <c r="H586" s="253">
        <v>22</v>
      </c>
      <c r="I586" s="254"/>
      <c r="J586" s="250"/>
      <c r="K586" s="250"/>
      <c r="L586" s="255"/>
      <c r="M586" s="256"/>
      <c r="N586" s="257"/>
      <c r="O586" s="257"/>
      <c r="P586" s="257"/>
      <c r="Q586" s="257"/>
      <c r="R586" s="257"/>
      <c r="S586" s="257"/>
      <c r="T586" s="258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9" t="s">
        <v>182</v>
      </c>
      <c r="AU586" s="259" t="s">
        <v>85</v>
      </c>
      <c r="AV586" s="13" t="s">
        <v>178</v>
      </c>
      <c r="AW586" s="13" t="s">
        <v>32</v>
      </c>
      <c r="AX586" s="13" t="s">
        <v>83</v>
      </c>
      <c r="AY586" s="259" t="s">
        <v>173</v>
      </c>
    </row>
    <row r="587" s="2" customFormat="1" ht="16.5" customHeight="1">
      <c r="A587" s="39"/>
      <c r="B587" s="40"/>
      <c r="C587" s="275" t="s">
        <v>721</v>
      </c>
      <c r="D587" s="275" t="s">
        <v>335</v>
      </c>
      <c r="E587" s="276" t="s">
        <v>1066</v>
      </c>
      <c r="F587" s="277" t="s">
        <v>1067</v>
      </c>
      <c r="G587" s="278" t="s">
        <v>470</v>
      </c>
      <c r="H587" s="279">
        <v>3</v>
      </c>
      <c r="I587" s="280"/>
      <c r="J587" s="281">
        <f>ROUND(I587*H587,2)</f>
        <v>0</v>
      </c>
      <c r="K587" s="277" t="s">
        <v>283</v>
      </c>
      <c r="L587" s="282"/>
      <c r="M587" s="283" t="s">
        <v>1</v>
      </c>
      <c r="N587" s="284" t="s">
        <v>41</v>
      </c>
      <c r="O587" s="92"/>
      <c r="P587" s="229">
        <f>O587*H587</f>
        <v>0</v>
      </c>
      <c r="Q587" s="229">
        <v>0</v>
      </c>
      <c r="R587" s="229">
        <f>Q587*H587</f>
        <v>0</v>
      </c>
      <c r="S587" s="229">
        <v>0</v>
      </c>
      <c r="T587" s="230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31" t="s">
        <v>358</v>
      </c>
      <c r="AT587" s="231" t="s">
        <v>335</v>
      </c>
      <c r="AU587" s="231" t="s">
        <v>85</v>
      </c>
      <c r="AY587" s="18" t="s">
        <v>173</v>
      </c>
      <c r="BE587" s="232">
        <f>IF(N587="základní",J587,0)</f>
        <v>0</v>
      </c>
      <c r="BF587" s="232">
        <f>IF(N587="snížená",J587,0)</f>
        <v>0</v>
      </c>
      <c r="BG587" s="232">
        <f>IF(N587="zákl. přenesená",J587,0)</f>
        <v>0</v>
      </c>
      <c r="BH587" s="232">
        <f>IF(N587="sníž. přenesená",J587,0)</f>
        <v>0</v>
      </c>
      <c r="BI587" s="232">
        <f>IF(N587="nulová",J587,0)</f>
        <v>0</v>
      </c>
      <c r="BJ587" s="18" t="s">
        <v>83</v>
      </c>
      <c r="BK587" s="232">
        <f>ROUND(I587*H587,2)</f>
        <v>0</v>
      </c>
      <c r="BL587" s="18" t="s">
        <v>251</v>
      </c>
      <c r="BM587" s="231" t="s">
        <v>1068</v>
      </c>
    </row>
    <row r="588" s="2" customFormat="1" ht="21.75" customHeight="1">
      <c r="A588" s="39"/>
      <c r="B588" s="40"/>
      <c r="C588" s="275" t="s">
        <v>1069</v>
      </c>
      <c r="D588" s="275" t="s">
        <v>335</v>
      </c>
      <c r="E588" s="276" t="s">
        <v>1070</v>
      </c>
      <c r="F588" s="277" t="s">
        <v>1071</v>
      </c>
      <c r="G588" s="278" t="s">
        <v>470</v>
      </c>
      <c r="H588" s="279">
        <v>102</v>
      </c>
      <c r="I588" s="280"/>
      <c r="J588" s="281">
        <f>ROUND(I588*H588,2)</f>
        <v>0</v>
      </c>
      <c r="K588" s="277" t="s">
        <v>283</v>
      </c>
      <c r="L588" s="282"/>
      <c r="M588" s="283" t="s">
        <v>1</v>
      </c>
      <c r="N588" s="284" t="s">
        <v>41</v>
      </c>
      <c r="O588" s="92"/>
      <c r="P588" s="229">
        <f>O588*H588</f>
        <v>0</v>
      </c>
      <c r="Q588" s="229">
        <v>0</v>
      </c>
      <c r="R588" s="229">
        <f>Q588*H588</f>
        <v>0</v>
      </c>
      <c r="S588" s="229">
        <v>0</v>
      </c>
      <c r="T588" s="230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1" t="s">
        <v>358</v>
      </c>
      <c r="AT588" s="231" t="s">
        <v>335</v>
      </c>
      <c r="AU588" s="231" t="s">
        <v>85</v>
      </c>
      <c r="AY588" s="18" t="s">
        <v>173</v>
      </c>
      <c r="BE588" s="232">
        <f>IF(N588="základní",J588,0)</f>
        <v>0</v>
      </c>
      <c r="BF588" s="232">
        <f>IF(N588="snížená",J588,0)</f>
        <v>0</v>
      </c>
      <c r="BG588" s="232">
        <f>IF(N588="zákl. přenesená",J588,0)</f>
        <v>0</v>
      </c>
      <c r="BH588" s="232">
        <f>IF(N588="sníž. přenesená",J588,0)</f>
        <v>0</v>
      </c>
      <c r="BI588" s="232">
        <f>IF(N588="nulová",J588,0)</f>
        <v>0</v>
      </c>
      <c r="BJ588" s="18" t="s">
        <v>83</v>
      </c>
      <c r="BK588" s="232">
        <f>ROUND(I588*H588,2)</f>
        <v>0</v>
      </c>
      <c r="BL588" s="18" t="s">
        <v>251</v>
      </c>
      <c r="BM588" s="231" t="s">
        <v>1072</v>
      </c>
    </row>
    <row r="589" s="12" customFormat="1">
      <c r="A589" s="12"/>
      <c r="B589" s="238"/>
      <c r="C589" s="239"/>
      <c r="D589" s="233" t="s">
        <v>182</v>
      </c>
      <c r="E589" s="240" t="s">
        <v>1</v>
      </c>
      <c r="F589" s="241" t="s">
        <v>1073</v>
      </c>
      <c r="G589" s="239"/>
      <c r="H589" s="242">
        <v>102</v>
      </c>
      <c r="I589" s="243"/>
      <c r="J589" s="239"/>
      <c r="K589" s="239"/>
      <c r="L589" s="244"/>
      <c r="M589" s="245"/>
      <c r="N589" s="246"/>
      <c r="O589" s="246"/>
      <c r="P589" s="246"/>
      <c r="Q589" s="246"/>
      <c r="R589" s="246"/>
      <c r="S589" s="246"/>
      <c r="T589" s="247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T589" s="248" t="s">
        <v>182</v>
      </c>
      <c r="AU589" s="248" t="s">
        <v>85</v>
      </c>
      <c r="AV589" s="12" t="s">
        <v>85</v>
      </c>
      <c r="AW589" s="12" t="s">
        <v>32</v>
      </c>
      <c r="AX589" s="12" t="s">
        <v>76</v>
      </c>
      <c r="AY589" s="248" t="s">
        <v>173</v>
      </c>
    </row>
    <row r="590" s="13" customFormat="1">
      <c r="A590" s="13"/>
      <c r="B590" s="249"/>
      <c r="C590" s="250"/>
      <c r="D590" s="233" t="s">
        <v>182</v>
      </c>
      <c r="E590" s="251" t="s">
        <v>1</v>
      </c>
      <c r="F590" s="252" t="s">
        <v>184</v>
      </c>
      <c r="G590" s="250"/>
      <c r="H590" s="253">
        <v>102</v>
      </c>
      <c r="I590" s="254"/>
      <c r="J590" s="250"/>
      <c r="K590" s="250"/>
      <c r="L590" s="255"/>
      <c r="M590" s="256"/>
      <c r="N590" s="257"/>
      <c r="O590" s="257"/>
      <c r="P590" s="257"/>
      <c r="Q590" s="257"/>
      <c r="R590" s="257"/>
      <c r="S590" s="257"/>
      <c r="T590" s="258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59" t="s">
        <v>182</v>
      </c>
      <c r="AU590" s="259" t="s">
        <v>85</v>
      </c>
      <c r="AV590" s="13" t="s">
        <v>178</v>
      </c>
      <c r="AW590" s="13" t="s">
        <v>32</v>
      </c>
      <c r="AX590" s="13" t="s">
        <v>83</v>
      </c>
      <c r="AY590" s="259" t="s">
        <v>173</v>
      </c>
    </row>
    <row r="591" s="2" customFormat="1" ht="16.5" customHeight="1">
      <c r="A591" s="39"/>
      <c r="B591" s="40"/>
      <c r="C591" s="275" t="s">
        <v>726</v>
      </c>
      <c r="D591" s="275" t="s">
        <v>335</v>
      </c>
      <c r="E591" s="276" t="s">
        <v>1074</v>
      </c>
      <c r="F591" s="277" t="s">
        <v>1075</v>
      </c>
      <c r="G591" s="278" t="s">
        <v>470</v>
      </c>
      <c r="H591" s="279">
        <v>14</v>
      </c>
      <c r="I591" s="280"/>
      <c r="J591" s="281">
        <f>ROUND(I591*H591,2)</f>
        <v>0</v>
      </c>
      <c r="K591" s="277" t="s">
        <v>283</v>
      </c>
      <c r="L591" s="282"/>
      <c r="M591" s="283" t="s">
        <v>1</v>
      </c>
      <c r="N591" s="284" t="s">
        <v>41</v>
      </c>
      <c r="O591" s="92"/>
      <c r="P591" s="229">
        <f>O591*H591</f>
        <v>0</v>
      </c>
      <c r="Q591" s="229">
        <v>0</v>
      </c>
      <c r="R591" s="229">
        <f>Q591*H591</f>
        <v>0</v>
      </c>
      <c r="S591" s="229">
        <v>0</v>
      </c>
      <c r="T591" s="230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31" t="s">
        <v>358</v>
      </c>
      <c r="AT591" s="231" t="s">
        <v>335</v>
      </c>
      <c r="AU591" s="231" t="s">
        <v>85</v>
      </c>
      <c r="AY591" s="18" t="s">
        <v>173</v>
      </c>
      <c r="BE591" s="232">
        <f>IF(N591="základní",J591,0)</f>
        <v>0</v>
      </c>
      <c r="BF591" s="232">
        <f>IF(N591="snížená",J591,0)</f>
        <v>0</v>
      </c>
      <c r="BG591" s="232">
        <f>IF(N591="zákl. přenesená",J591,0)</f>
        <v>0</v>
      </c>
      <c r="BH591" s="232">
        <f>IF(N591="sníž. přenesená",J591,0)</f>
        <v>0</v>
      </c>
      <c r="BI591" s="232">
        <f>IF(N591="nulová",J591,0)</f>
        <v>0</v>
      </c>
      <c r="BJ591" s="18" t="s">
        <v>83</v>
      </c>
      <c r="BK591" s="232">
        <f>ROUND(I591*H591,2)</f>
        <v>0</v>
      </c>
      <c r="BL591" s="18" t="s">
        <v>251</v>
      </c>
      <c r="BM591" s="231" t="s">
        <v>1076</v>
      </c>
    </row>
    <row r="592" s="2" customFormat="1" ht="16.5" customHeight="1">
      <c r="A592" s="39"/>
      <c r="B592" s="40"/>
      <c r="C592" s="275" t="s">
        <v>1077</v>
      </c>
      <c r="D592" s="275" t="s">
        <v>335</v>
      </c>
      <c r="E592" s="276" t="s">
        <v>1078</v>
      </c>
      <c r="F592" s="277" t="s">
        <v>1079</v>
      </c>
      <c r="G592" s="278" t="s">
        <v>353</v>
      </c>
      <c r="H592" s="279">
        <v>2.6600000000000001</v>
      </c>
      <c r="I592" s="280"/>
      <c r="J592" s="281">
        <f>ROUND(I592*H592,2)</f>
        <v>0</v>
      </c>
      <c r="K592" s="277" t="s">
        <v>283</v>
      </c>
      <c r="L592" s="282"/>
      <c r="M592" s="283" t="s">
        <v>1</v>
      </c>
      <c r="N592" s="284" t="s">
        <v>41</v>
      </c>
      <c r="O592" s="92"/>
      <c r="P592" s="229">
        <f>O592*H592</f>
        <v>0</v>
      </c>
      <c r="Q592" s="229">
        <v>0</v>
      </c>
      <c r="R592" s="229">
        <f>Q592*H592</f>
        <v>0</v>
      </c>
      <c r="S592" s="229">
        <v>0</v>
      </c>
      <c r="T592" s="230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1" t="s">
        <v>358</v>
      </c>
      <c r="AT592" s="231" t="s">
        <v>335</v>
      </c>
      <c r="AU592" s="231" t="s">
        <v>85</v>
      </c>
      <c r="AY592" s="18" t="s">
        <v>173</v>
      </c>
      <c r="BE592" s="232">
        <f>IF(N592="základní",J592,0)</f>
        <v>0</v>
      </c>
      <c r="BF592" s="232">
        <f>IF(N592="snížená",J592,0)</f>
        <v>0</v>
      </c>
      <c r="BG592" s="232">
        <f>IF(N592="zákl. přenesená",J592,0)</f>
        <v>0</v>
      </c>
      <c r="BH592" s="232">
        <f>IF(N592="sníž. přenesená",J592,0)</f>
        <v>0</v>
      </c>
      <c r="BI592" s="232">
        <f>IF(N592="nulová",J592,0)</f>
        <v>0</v>
      </c>
      <c r="BJ592" s="18" t="s">
        <v>83</v>
      </c>
      <c r="BK592" s="232">
        <f>ROUND(I592*H592,2)</f>
        <v>0</v>
      </c>
      <c r="BL592" s="18" t="s">
        <v>251</v>
      </c>
      <c r="BM592" s="231" t="s">
        <v>1080</v>
      </c>
    </row>
    <row r="593" s="12" customFormat="1">
      <c r="A593" s="12"/>
      <c r="B593" s="238"/>
      <c r="C593" s="239"/>
      <c r="D593" s="233" t="s">
        <v>182</v>
      </c>
      <c r="E593" s="240" t="s">
        <v>1</v>
      </c>
      <c r="F593" s="241" t="s">
        <v>1081</v>
      </c>
      <c r="G593" s="239"/>
      <c r="H593" s="242">
        <v>2.6600000000000001</v>
      </c>
      <c r="I593" s="243"/>
      <c r="J593" s="239"/>
      <c r="K593" s="239"/>
      <c r="L593" s="244"/>
      <c r="M593" s="245"/>
      <c r="N593" s="246"/>
      <c r="O593" s="246"/>
      <c r="P593" s="246"/>
      <c r="Q593" s="246"/>
      <c r="R593" s="246"/>
      <c r="S593" s="246"/>
      <c r="T593" s="247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T593" s="248" t="s">
        <v>182</v>
      </c>
      <c r="AU593" s="248" t="s">
        <v>85</v>
      </c>
      <c r="AV593" s="12" t="s">
        <v>85</v>
      </c>
      <c r="AW593" s="12" t="s">
        <v>32</v>
      </c>
      <c r="AX593" s="12" t="s">
        <v>76</v>
      </c>
      <c r="AY593" s="248" t="s">
        <v>173</v>
      </c>
    </row>
    <row r="594" s="13" customFormat="1">
      <c r="A594" s="13"/>
      <c r="B594" s="249"/>
      <c r="C594" s="250"/>
      <c r="D594" s="233" t="s">
        <v>182</v>
      </c>
      <c r="E594" s="251" t="s">
        <v>1</v>
      </c>
      <c r="F594" s="252" t="s">
        <v>184</v>
      </c>
      <c r="G594" s="250"/>
      <c r="H594" s="253">
        <v>2.6600000000000001</v>
      </c>
      <c r="I594" s="254"/>
      <c r="J594" s="250"/>
      <c r="K594" s="250"/>
      <c r="L594" s="255"/>
      <c r="M594" s="256"/>
      <c r="N594" s="257"/>
      <c r="O594" s="257"/>
      <c r="P594" s="257"/>
      <c r="Q594" s="257"/>
      <c r="R594" s="257"/>
      <c r="S594" s="257"/>
      <c r="T594" s="258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59" t="s">
        <v>182</v>
      </c>
      <c r="AU594" s="259" t="s">
        <v>85</v>
      </c>
      <c r="AV594" s="13" t="s">
        <v>178</v>
      </c>
      <c r="AW594" s="13" t="s">
        <v>32</v>
      </c>
      <c r="AX594" s="13" t="s">
        <v>83</v>
      </c>
      <c r="AY594" s="259" t="s">
        <v>173</v>
      </c>
    </row>
    <row r="595" s="2" customFormat="1" ht="21.75" customHeight="1">
      <c r="A595" s="39"/>
      <c r="B595" s="40"/>
      <c r="C595" s="220" t="s">
        <v>729</v>
      </c>
      <c r="D595" s="220" t="s">
        <v>174</v>
      </c>
      <c r="E595" s="221" t="s">
        <v>1082</v>
      </c>
      <c r="F595" s="222" t="s">
        <v>1083</v>
      </c>
      <c r="G595" s="223" t="s">
        <v>353</v>
      </c>
      <c r="H595" s="224">
        <v>15</v>
      </c>
      <c r="I595" s="225"/>
      <c r="J595" s="226">
        <f>ROUND(I595*H595,2)</f>
        <v>0</v>
      </c>
      <c r="K595" s="222" t="s">
        <v>283</v>
      </c>
      <c r="L595" s="45"/>
      <c r="M595" s="227" t="s">
        <v>1</v>
      </c>
      <c r="N595" s="228" t="s">
        <v>41</v>
      </c>
      <c r="O595" s="92"/>
      <c r="P595" s="229">
        <f>O595*H595</f>
        <v>0</v>
      </c>
      <c r="Q595" s="229">
        <v>0</v>
      </c>
      <c r="R595" s="229">
        <f>Q595*H595</f>
        <v>0</v>
      </c>
      <c r="S595" s="229">
        <v>0</v>
      </c>
      <c r="T595" s="230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31" t="s">
        <v>251</v>
      </c>
      <c r="AT595" s="231" t="s">
        <v>174</v>
      </c>
      <c r="AU595" s="231" t="s">
        <v>85</v>
      </c>
      <c r="AY595" s="18" t="s">
        <v>173</v>
      </c>
      <c r="BE595" s="232">
        <f>IF(N595="základní",J595,0)</f>
        <v>0</v>
      </c>
      <c r="BF595" s="232">
        <f>IF(N595="snížená",J595,0)</f>
        <v>0</v>
      </c>
      <c r="BG595" s="232">
        <f>IF(N595="zákl. přenesená",J595,0)</f>
        <v>0</v>
      </c>
      <c r="BH595" s="232">
        <f>IF(N595="sníž. přenesená",J595,0)</f>
        <v>0</v>
      </c>
      <c r="BI595" s="232">
        <f>IF(N595="nulová",J595,0)</f>
        <v>0</v>
      </c>
      <c r="BJ595" s="18" t="s">
        <v>83</v>
      </c>
      <c r="BK595" s="232">
        <f>ROUND(I595*H595,2)</f>
        <v>0</v>
      </c>
      <c r="BL595" s="18" t="s">
        <v>251</v>
      </c>
      <c r="BM595" s="231" t="s">
        <v>1084</v>
      </c>
    </row>
    <row r="596" s="12" customFormat="1">
      <c r="A596" s="12"/>
      <c r="B596" s="238"/>
      <c r="C596" s="239"/>
      <c r="D596" s="233" t="s">
        <v>182</v>
      </c>
      <c r="E596" s="240" t="s">
        <v>1</v>
      </c>
      <c r="F596" s="241" t="s">
        <v>8</v>
      </c>
      <c r="G596" s="239"/>
      <c r="H596" s="242">
        <v>15</v>
      </c>
      <c r="I596" s="243"/>
      <c r="J596" s="239"/>
      <c r="K596" s="239"/>
      <c r="L596" s="244"/>
      <c r="M596" s="245"/>
      <c r="N596" s="246"/>
      <c r="O596" s="246"/>
      <c r="P596" s="246"/>
      <c r="Q596" s="246"/>
      <c r="R596" s="246"/>
      <c r="S596" s="246"/>
      <c r="T596" s="247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T596" s="248" t="s">
        <v>182</v>
      </c>
      <c r="AU596" s="248" t="s">
        <v>85</v>
      </c>
      <c r="AV596" s="12" t="s">
        <v>85</v>
      </c>
      <c r="AW596" s="12" t="s">
        <v>32</v>
      </c>
      <c r="AX596" s="12" t="s">
        <v>76</v>
      </c>
      <c r="AY596" s="248" t="s">
        <v>173</v>
      </c>
    </row>
    <row r="597" s="13" customFormat="1">
      <c r="A597" s="13"/>
      <c r="B597" s="249"/>
      <c r="C597" s="250"/>
      <c r="D597" s="233" t="s">
        <v>182</v>
      </c>
      <c r="E597" s="251" t="s">
        <v>1</v>
      </c>
      <c r="F597" s="252" t="s">
        <v>184</v>
      </c>
      <c r="G597" s="250"/>
      <c r="H597" s="253">
        <v>15</v>
      </c>
      <c r="I597" s="254"/>
      <c r="J597" s="250"/>
      <c r="K597" s="250"/>
      <c r="L597" s="255"/>
      <c r="M597" s="256"/>
      <c r="N597" s="257"/>
      <c r="O597" s="257"/>
      <c r="P597" s="257"/>
      <c r="Q597" s="257"/>
      <c r="R597" s="257"/>
      <c r="S597" s="257"/>
      <c r="T597" s="258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59" t="s">
        <v>182</v>
      </c>
      <c r="AU597" s="259" t="s">
        <v>85</v>
      </c>
      <c r="AV597" s="13" t="s">
        <v>178</v>
      </c>
      <c r="AW597" s="13" t="s">
        <v>32</v>
      </c>
      <c r="AX597" s="13" t="s">
        <v>83</v>
      </c>
      <c r="AY597" s="259" t="s">
        <v>173</v>
      </c>
    </row>
    <row r="598" s="2" customFormat="1" ht="37.8" customHeight="1">
      <c r="A598" s="39"/>
      <c r="B598" s="40"/>
      <c r="C598" s="220" t="s">
        <v>1085</v>
      </c>
      <c r="D598" s="220" t="s">
        <v>174</v>
      </c>
      <c r="E598" s="221" t="s">
        <v>1086</v>
      </c>
      <c r="F598" s="222" t="s">
        <v>1087</v>
      </c>
      <c r="G598" s="223" t="s">
        <v>353</v>
      </c>
      <c r="H598" s="224">
        <v>216.90000000000001</v>
      </c>
      <c r="I598" s="225"/>
      <c r="J598" s="226">
        <f>ROUND(I598*H598,2)</f>
        <v>0</v>
      </c>
      <c r="K598" s="222" t="s">
        <v>283</v>
      </c>
      <c r="L598" s="45"/>
      <c r="M598" s="227" t="s">
        <v>1</v>
      </c>
      <c r="N598" s="228" t="s">
        <v>41</v>
      </c>
      <c r="O598" s="92"/>
      <c r="P598" s="229">
        <f>O598*H598</f>
        <v>0</v>
      </c>
      <c r="Q598" s="229">
        <v>0</v>
      </c>
      <c r="R598" s="229">
        <f>Q598*H598</f>
        <v>0</v>
      </c>
      <c r="S598" s="229">
        <v>0</v>
      </c>
      <c r="T598" s="230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31" t="s">
        <v>251</v>
      </c>
      <c r="AT598" s="231" t="s">
        <v>174</v>
      </c>
      <c r="AU598" s="231" t="s">
        <v>85</v>
      </c>
      <c r="AY598" s="18" t="s">
        <v>173</v>
      </c>
      <c r="BE598" s="232">
        <f>IF(N598="základní",J598,0)</f>
        <v>0</v>
      </c>
      <c r="BF598" s="232">
        <f>IF(N598="snížená",J598,0)</f>
        <v>0</v>
      </c>
      <c r="BG598" s="232">
        <f>IF(N598="zákl. přenesená",J598,0)</f>
        <v>0</v>
      </c>
      <c r="BH598" s="232">
        <f>IF(N598="sníž. přenesená",J598,0)</f>
        <v>0</v>
      </c>
      <c r="BI598" s="232">
        <f>IF(N598="nulová",J598,0)</f>
        <v>0</v>
      </c>
      <c r="BJ598" s="18" t="s">
        <v>83</v>
      </c>
      <c r="BK598" s="232">
        <f>ROUND(I598*H598,2)</f>
        <v>0</v>
      </c>
      <c r="BL598" s="18" t="s">
        <v>251</v>
      </c>
      <c r="BM598" s="231" t="s">
        <v>1088</v>
      </c>
    </row>
    <row r="599" s="12" customFormat="1">
      <c r="A599" s="12"/>
      <c r="B599" s="238"/>
      <c r="C599" s="239"/>
      <c r="D599" s="233" t="s">
        <v>182</v>
      </c>
      <c r="E599" s="240" t="s">
        <v>1</v>
      </c>
      <c r="F599" s="241" t="s">
        <v>1089</v>
      </c>
      <c r="G599" s="239"/>
      <c r="H599" s="242">
        <v>216.90000000000001</v>
      </c>
      <c r="I599" s="243"/>
      <c r="J599" s="239"/>
      <c r="K599" s="239"/>
      <c r="L599" s="244"/>
      <c r="M599" s="245"/>
      <c r="N599" s="246"/>
      <c r="O599" s="246"/>
      <c r="P599" s="246"/>
      <c r="Q599" s="246"/>
      <c r="R599" s="246"/>
      <c r="S599" s="246"/>
      <c r="T599" s="247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T599" s="248" t="s">
        <v>182</v>
      </c>
      <c r="AU599" s="248" t="s">
        <v>85</v>
      </c>
      <c r="AV599" s="12" t="s">
        <v>85</v>
      </c>
      <c r="AW599" s="12" t="s">
        <v>32</v>
      </c>
      <c r="AX599" s="12" t="s">
        <v>76</v>
      </c>
      <c r="AY599" s="248" t="s">
        <v>173</v>
      </c>
    </row>
    <row r="600" s="13" customFormat="1">
      <c r="A600" s="13"/>
      <c r="B600" s="249"/>
      <c r="C600" s="250"/>
      <c r="D600" s="233" t="s">
        <v>182</v>
      </c>
      <c r="E600" s="251" t="s">
        <v>1</v>
      </c>
      <c r="F600" s="252" t="s">
        <v>184</v>
      </c>
      <c r="G600" s="250"/>
      <c r="H600" s="253">
        <v>216.90000000000001</v>
      </c>
      <c r="I600" s="254"/>
      <c r="J600" s="250"/>
      <c r="K600" s="250"/>
      <c r="L600" s="255"/>
      <c r="M600" s="256"/>
      <c r="N600" s="257"/>
      <c r="O600" s="257"/>
      <c r="P600" s="257"/>
      <c r="Q600" s="257"/>
      <c r="R600" s="257"/>
      <c r="S600" s="257"/>
      <c r="T600" s="258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59" t="s">
        <v>182</v>
      </c>
      <c r="AU600" s="259" t="s">
        <v>85</v>
      </c>
      <c r="AV600" s="13" t="s">
        <v>178</v>
      </c>
      <c r="AW600" s="13" t="s">
        <v>32</v>
      </c>
      <c r="AX600" s="13" t="s">
        <v>83</v>
      </c>
      <c r="AY600" s="259" t="s">
        <v>173</v>
      </c>
    </row>
    <row r="601" s="2" customFormat="1" ht="37.8" customHeight="1">
      <c r="A601" s="39"/>
      <c r="B601" s="40"/>
      <c r="C601" s="220" t="s">
        <v>735</v>
      </c>
      <c r="D601" s="220" t="s">
        <v>174</v>
      </c>
      <c r="E601" s="221" t="s">
        <v>1090</v>
      </c>
      <c r="F601" s="222" t="s">
        <v>1091</v>
      </c>
      <c r="G601" s="223" t="s">
        <v>353</v>
      </c>
      <c r="H601" s="224">
        <v>97.400000000000006</v>
      </c>
      <c r="I601" s="225"/>
      <c r="J601" s="226">
        <f>ROUND(I601*H601,2)</f>
        <v>0</v>
      </c>
      <c r="K601" s="222" t="s">
        <v>283</v>
      </c>
      <c r="L601" s="45"/>
      <c r="M601" s="227" t="s">
        <v>1</v>
      </c>
      <c r="N601" s="228" t="s">
        <v>41</v>
      </c>
      <c r="O601" s="92"/>
      <c r="P601" s="229">
        <f>O601*H601</f>
        <v>0</v>
      </c>
      <c r="Q601" s="229">
        <v>0</v>
      </c>
      <c r="R601" s="229">
        <f>Q601*H601</f>
        <v>0</v>
      </c>
      <c r="S601" s="229">
        <v>0</v>
      </c>
      <c r="T601" s="230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31" t="s">
        <v>251</v>
      </c>
      <c r="AT601" s="231" t="s">
        <v>174</v>
      </c>
      <c r="AU601" s="231" t="s">
        <v>85</v>
      </c>
      <c r="AY601" s="18" t="s">
        <v>173</v>
      </c>
      <c r="BE601" s="232">
        <f>IF(N601="základní",J601,0)</f>
        <v>0</v>
      </c>
      <c r="BF601" s="232">
        <f>IF(N601="snížená",J601,0)</f>
        <v>0</v>
      </c>
      <c r="BG601" s="232">
        <f>IF(N601="zákl. přenesená",J601,0)</f>
        <v>0</v>
      </c>
      <c r="BH601" s="232">
        <f>IF(N601="sníž. přenesená",J601,0)</f>
        <v>0</v>
      </c>
      <c r="BI601" s="232">
        <f>IF(N601="nulová",J601,0)</f>
        <v>0</v>
      </c>
      <c r="BJ601" s="18" t="s">
        <v>83</v>
      </c>
      <c r="BK601" s="232">
        <f>ROUND(I601*H601,2)</f>
        <v>0</v>
      </c>
      <c r="BL601" s="18" t="s">
        <v>251</v>
      </c>
      <c r="BM601" s="231" t="s">
        <v>1092</v>
      </c>
    </row>
    <row r="602" s="12" customFormat="1">
      <c r="A602" s="12"/>
      <c r="B602" s="238"/>
      <c r="C602" s="239"/>
      <c r="D602" s="233" t="s">
        <v>182</v>
      </c>
      <c r="E602" s="240" t="s">
        <v>1</v>
      </c>
      <c r="F602" s="241" t="s">
        <v>1093</v>
      </c>
      <c r="G602" s="239"/>
      <c r="H602" s="242">
        <v>97.400000000000006</v>
      </c>
      <c r="I602" s="243"/>
      <c r="J602" s="239"/>
      <c r="K602" s="239"/>
      <c r="L602" s="244"/>
      <c r="M602" s="245"/>
      <c r="N602" s="246"/>
      <c r="O602" s="246"/>
      <c r="P602" s="246"/>
      <c r="Q602" s="246"/>
      <c r="R602" s="246"/>
      <c r="S602" s="246"/>
      <c r="T602" s="247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T602" s="248" t="s">
        <v>182</v>
      </c>
      <c r="AU602" s="248" t="s">
        <v>85</v>
      </c>
      <c r="AV602" s="12" t="s">
        <v>85</v>
      </c>
      <c r="AW602" s="12" t="s">
        <v>32</v>
      </c>
      <c r="AX602" s="12" t="s">
        <v>76</v>
      </c>
      <c r="AY602" s="248" t="s">
        <v>173</v>
      </c>
    </row>
    <row r="603" s="13" customFormat="1">
      <c r="A603" s="13"/>
      <c r="B603" s="249"/>
      <c r="C603" s="250"/>
      <c r="D603" s="233" t="s">
        <v>182</v>
      </c>
      <c r="E603" s="251" t="s">
        <v>1</v>
      </c>
      <c r="F603" s="252" t="s">
        <v>184</v>
      </c>
      <c r="G603" s="250"/>
      <c r="H603" s="253">
        <v>97.400000000000006</v>
      </c>
      <c r="I603" s="254"/>
      <c r="J603" s="250"/>
      <c r="K603" s="250"/>
      <c r="L603" s="255"/>
      <c r="M603" s="256"/>
      <c r="N603" s="257"/>
      <c r="O603" s="257"/>
      <c r="P603" s="257"/>
      <c r="Q603" s="257"/>
      <c r="R603" s="257"/>
      <c r="S603" s="257"/>
      <c r="T603" s="258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59" t="s">
        <v>182</v>
      </c>
      <c r="AU603" s="259" t="s">
        <v>85</v>
      </c>
      <c r="AV603" s="13" t="s">
        <v>178</v>
      </c>
      <c r="AW603" s="13" t="s">
        <v>32</v>
      </c>
      <c r="AX603" s="13" t="s">
        <v>83</v>
      </c>
      <c r="AY603" s="259" t="s">
        <v>173</v>
      </c>
    </row>
    <row r="604" s="2" customFormat="1" ht="62.7" customHeight="1">
      <c r="A604" s="39"/>
      <c r="B604" s="40"/>
      <c r="C604" s="220" t="s">
        <v>1094</v>
      </c>
      <c r="D604" s="220" t="s">
        <v>174</v>
      </c>
      <c r="E604" s="221" t="s">
        <v>1095</v>
      </c>
      <c r="F604" s="222" t="s">
        <v>1096</v>
      </c>
      <c r="G604" s="223" t="s">
        <v>353</v>
      </c>
      <c r="H604" s="224">
        <v>74.400000000000006</v>
      </c>
      <c r="I604" s="225"/>
      <c r="J604" s="226">
        <f>ROUND(I604*H604,2)</f>
        <v>0</v>
      </c>
      <c r="K604" s="222" t="s">
        <v>283</v>
      </c>
      <c r="L604" s="45"/>
      <c r="M604" s="227" t="s">
        <v>1</v>
      </c>
      <c r="N604" s="228" t="s">
        <v>41</v>
      </c>
      <c r="O604" s="92"/>
      <c r="P604" s="229">
        <f>O604*H604</f>
        <v>0</v>
      </c>
      <c r="Q604" s="229">
        <v>0</v>
      </c>
      <c r="R604" s="229">
        <f>Q604*H604</f>
        <v>0</v>
      </c>
      <c r="S604" s="229">
        <v>0</v>
      </c>
      <c r="T604" s="230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1" t="s">
        <v>251</v>
      </c>
      <c r="AT604" s="231" t="s">
        <v>174</v>
      </c>
      <c r="AU604" s="231" t="s">
        <v>85</v>
      </c>
      <c r="AY604" s="18" t="s">
        <v>173</v>
      </c>
      <c r="BE604" s="232">
        <f>IF(N604="základní",J604,0)</f>
        <v>0</v>
      </c>
      <c r="BF604" s="232">
        <f>IF(N604="snížená",J604,0)</f>
        <v>0</v>
      </c>
      <c r="BG604" s="232">
        <f>IF(N604="zákl. přenesená",J604,0)</f>
        <v>0</v>
      </c>
      <c r="BH604" s="232">
        <f>IF(N604="sníž. přenesená",J604,0)</f>
        <v>0</v>
      </c>
      <c r="BI604" s="232">
        <f>IF(N604="nulová",J604,0)</f>
        <v>0</v>
      </c>
      <c r="BJ604" s="18" t="s">
        <v>83</v>
      </c>
      <c r="BK604" s="232">
        <f>ROUND(I604*H604,2)</f>
        <v>0</v>
      </c>
      <c r="BL604" s="18" t="s">
        <v>251</v>
      </c>
      <c r="BM604" s="231" t="s">
        <v>1097</v>
      </c>
    </row>
    <row r="605" s="12" customFormat="1">
      <c r="A605" s="12"/>
      <c r="B605" s="238"/>
      <c r="C605" s="239"/>
      <c r="D605" s="233" t="s">
        <v>182</v>
      </c>
      <c r="E605" s="240" t="s">
        <v>1</v>
      </c>
      <c r="F605" s="241" t="s">
        <v>1098</v>
      </c>
      <c r="G605" s="239"/>
      <c r="H605" s="242">
        <v>63.899999999999999</v>
      </c>
      <c r="I605" s="243"/>
      <c r="J605" s="239"/>
      <c r="K605" s="239"/>
      <c r="L605" s="244"/>
      <c r="M605" s="245"/>
      <c r="N605" s="246"/>
      <c r="O605" s="246"/>
      <c r="P605" s="246"/>
      <c r="Q605" s="246"/>
      <c r="R605" s="246"/>
      <c r="S605" s="246"/>
      <c r="T605" s="247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T605" s="248" t="s">
        <v>182</v>
      </c>
      <c r="AU605" s="248" t="s">
        <v>85</v>
      </c>
      <c r="AV605" s="12" t="s">
        <v>85</v>
      </c>
      <c r="AW605" s="12" t="s">
        <v>32</v>
      </c>
      <c r="AX605" s="12" t="s">
        <v>76</v>
      </c>
      <c r="AY605" s="248" t="s">
        <v>173</v>
      </c>
    </row>
    <row r="606" s="12" customFormat="1">
      <c r="A606" s="12"/>
      <c r="B606" s="238"/>
      <c r="C606" s="239"/>
      <c r="D606" s="233" t="s">
        <v>182</v>
      </c>
      <c r="E606" s="240" t="s">
        <v>1</v>
      </c>
      <c r="F606" s="241" t="s">
        <v>1099</v>
      </c>
      <c r="G606" s="239"/>
      <c r="H606" s="242">
        <v>10.5</v>
      </c>
      <c r="I606" s="243"/>
      <c r="J606" s="239"/>
      <c r="K606" s="239"/>
      <c r="L606" s="244"/>
      <c r="M606" s="245"/>
      <c r="N606" s="246"/>
      <c r="O606" s="246"/>
      <c r="P606" s="246"/>
      <c r="Q606" s="246"/>
      <c r="R606" s="246"/>
      <c r="S606" s="246"/>
      <c r="T606" s="247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T606" s="248" t="s">
        <v>182</v>
      </c>
      <c r="AU606" s="248" t="s">
        <v>85</v>
      </c>
      <c r="AV606" s="12" t="s">
        <v>85</v>
      </c>
      <c r="AW606" s="12" t="s">
        <v>32</v>
      </c>
      <c r="AX606" s="12" t="s">
        <v>76</v>
      </c>
      <c r="AY606" s="248" t="s">
        <v>173</v>
      </c>
    </row>
    <row r="607" s="13" customFormat="1">
      <c r="A607" s="13"/>
      <c r="B607" s="249"/>
      <c r="C607" s="250"/>
      <c r="D607" s="233" t="s">
        <v>182</v>
      </c>
      <c r="E607" s="251" t="s">
        <v>1</v>
      </c>
      <c r="F607" s="252" t="s">
        <v>184</v>
      </c>
      <c r="G607" s="250"/>
      <c r="H607" s="253">
        <v>74.400000000000006</v>
      </c>
      <c r="I607" s="254"/>
      <c r="J607" s="250"/>
      <c r="K607" s="250"/>
      <c r="L607" s="255"/>
      <c r="M607" s="256"/>
      <c r="N607" s="257"/>
      <c r="O607" s="257"/>
      <c r="P607" s="257"/>
      <c r="Q607" s="257"/>
      <c r="R607" s="257"/>
      <c r="S607" s="257"/>
      <c r="T607" s="258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59" t="s">
        <v>182</v>
      </c>
      <c r="AU607" s="259" t="s">
        <v>85</v>
      </c>
      <c r="AV607" s="13" t="s">
        <v>178</v>
      </c>
      <c r="AW607" s="13" t="s">
        <v>32</v>
      </c>
      <c r="AX607" s="13" t="s">
        <v>83</v>
      </c>
      <c r="AY607" s="259" t="s">
        <v>173</v>
      </c>
    </row>
    <row r="608" s="2" customFormat="1" ht="21.75" customHeight="1">
      <c r="A608" s="39"/>
      <c r="B608" s="40"/>
      <c r="C608" s="275" t="s">
        <v>739</v>
      </c>
      <c r="D608" s="275" t="s">
        <v>335</v>
      </c>
      <c r="E608" s="276" t="s">
        <v>1100</v>
      </c>
      <c r="F608" s="277" t="s">
        <v>1101</v>
      </c>
      <c r="G608" s="278" t="s">
        <v>314</v>
      </c>
      <c r="H608" s="279">
        <v>1.2649999999999999</v>
      </c>
      <c r="I608" s="280"/>
      <c r="J608" s="281">
        <f>ROUND(I608*H608,2)</f>
        <v>0</v>
      </c>
      <c r="K608" s="277" t="s">
        <v>283</v>
      </c>
      <c r="L608" s="282"/>
      <c r="M608" s="283" t="s">
        <v>1</v>
      </c>
      <c r="N608" s="284" t="s">
        <v>41</v>
      </c>
      <c r="O608" s="92"/>
      <c r="P608" s="229">
        <f>O608*H608</f>
        <v>0</v>
      </c>
      <c r="Q608" s="229">
        <v>0</v>
      </c>
      <c r="R608" s="229">
        <f>Q608*H608</f>
        <v>0</v>
      </c>
      <c r="S608" s="229">
        <v>0</v>
      </c>
      <c r="T608" s="230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31" t="s">
        <v>358</v>
      </c>
      <c r="AT608" s="231" t="s">
        <v>335</v>
      </c>
      <c r="AU608" s="231" t="s">
        <v>85</v>
      </c>
      <c r="AY608" s="18" t="s">
        <v>173</v>
      </c>
      <c r="BE608" s="232">
        <f>IF(N608="základní",J608,0)</f>
        <v>0</v>
      </c>
      <c r="BF608" s="232">
        <f>IF(N608="snížená",J608,0)</f>
        <v>0</v>
      </c>
      <c r="BG608" s="232">
        <f>IF(N608="zákl. přenesená",J608,0)</f>
        <v>0</v>
      </c>
      <c r="BH608" s="232">
        <f>IF(N608="sníž. přenesená",J608,0)</f>
        <v>0</v>
      </c>
      <c r="BI608" s="232">
        <f>IF(N608="nulová",J608,0)</f>
        <v>0</v>
      </c>
      <c r="BJ608" s="18" t="s">
        <v>83</v>
      </c>
      <c r="BK608" s="232">
        <f>ROUND(I608*H608,2)</f>
        <v>0</v>
      </c>
      <c r="BL608" s="18" t="s">
        <v>251</v>
      </c>
      <c r="BM608" s="231" t="s">
        <v>1102</v>
      </c>
    </row>
    <row r="609" s="12" customFormat="1">
      <c r="A609" s="12"/>
      <c r="B609" s="238"/>
      <c r="C609" s="239"/>
      <c r="D609" s="233" t="s">
        <v>182</v>
      </c>
      <c r="E609" s="240" t="s">
        <v>1</v>
      </c>
      <c r="F609" s="241" t="s">
        <v>1103</v>
      </c>
      <c r="G609" s="239"/>
      <c r="H609" s="242">
        <v>1.02</v>
      </c>
      <c r="I609" s="243"/>
      <c r="J609" s="239"/>
      <c r="K609" s="239"/>
      <c r="L609" s="244"/>
      <c r="M609" s="245"/>
      <c r="N609" s="246"/>
      <c r="O609" s="246"/>
      <c r="P609" s="246"/>
      <c r="Q609" s="246"/>
      <c r="R609" s="246"/>
      <c r="S609" s="246"/>
      <c r="T609" s="247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T609" s="248" t="s">
        <v>182</v>
      </c>
      <c r="AU609" s="248" t="s">
        <v>85</v>
      </c>
      <c r="AV609" s="12" t="s">
        <v>85</v>
      </c>
      <c r="AW609" s="12" t="s">
        <v>32</v>
      </c>
      <c r="AX609" s="12" t="s">
        <v>76</v>
      </c>
      <c r="AY609" s="248" t="s">
        <v>173</v>
      </c>
    </row>
    <row r="610" s="12" customFormat="1">
      <c r="A610" s="12"/>
      <c r="B610" s="238"/>
      <c r="C610" s="239"/>
      <c r="D610" s="233" t="s">
        <v>182</v>
      </c>
      <c r="E610" s="240" t="s">
        <v>1</v>
      </c>
      <c r="F610" s="241" t="s">
        <v>1104</v>
      </c>
      <c r="G610" s="239"/>
      <c r="H610" s="242">
        <v>0.13</v>
      </c>
      <c r="I610" s="243"/>
      <c r="J610" s="239"/>
      <c r="K610" s="239"/>
      <c r="L610" s="244"/>
      <c r="M610" s="245"/>
      <c r="N610" s="246"/>
      <c r="O610" s="246"/>
      <c r="P610" s="246"/>
      <c r="Q610" s="246"/>
      <c r="R610" s="246"/>
      <c r="S610" s="246"/>
      <c r="T610" s="247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T610" s="248" t="s">
        <v>182</v>
      </c>
      <c r="AU610" s="248" t="s">
        <v>85</v>
      </c>
      <c r="AV610" s="12" t="s">
        <v>85</v>
      </c>
      <c r="AW610" s="12" t="s">
        <v>32</v>
      </c>
      <c r="AX610" s="12" t="s">
        <v>76</v>
      </c>
      <c r="AY610" s="248" t="s">
        <v>173</v>
      </c>
    </row>
    <row r="611" s="13" customFormat="1">
      <c r="A611" s="13"/>
      <c r="B611" s="249"/>
      <c r="C611" s="250"/>
      <c r="D611" s="233" t="s">
        <v>182</v>
      </c>
      <c r="E611" s="251" t="s">
        <v>1</v>
      </c>
      <c r="F611" s="252" t="s">
        <v>184</v>
      </c>
      <c r="G611" s="250"/>
      <c r="H611" s="253">
        <v>1.1499999999999999</v>
      </c>
      <c r="I611" s="254"/>
      <c r="J611" s="250"/>
      <c r="K611" s="250"/>
      <c r="L611" s="255"/>
      <c r="M611" s="256"/>
      <c r="N611" s="257"/>
      <c r="O611" s="257"/>
      <c r="P611" s="257"/>
      <c r="Q611" s="257"/>
      <c r="R611" s="257"/>
      <c r="S611" s="257"/>
      <c r="T611" s="258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59" t="s">
        <v>182</v>
      </c>
      <c r="AU611" s="259" t="s">
        <v>85</v>
      </c>
      <c r="AV611" s="13" t="s">
        <v>178</v>
      </c>
      <c r="AW611" s="13" t="s">
        <v>32</v>
      </c>
      <c r="AX611" s="13" t="s">
        <v>76</v>
      </c>
      <c r="AY611" s="259" t="s">
        <v>173</v>
      </c>
    </row>
    <row r="612" s="12" customFormat="1">
      <c r="A612" s="12"/>
      <c r="B612" s="238"/>
      <c r="C612" s="239"/>
      <c r="D612" s="233" t="s">
        <v>182</v>
      </c>
      <c r="E612" s="240" t="s">
        <v>1</v>
      </c>
      <c r="F612" s="241" t="s">
        <v>1105</v>
      </c>
      <c r="G612" s="239"/>
      <c r="H612" s="242">
        <v>1.2649999999999999</v>
      </c>
      <c r="I612" s="243"/>
      <c r="J612" s="239"/>
      <c r="K612" s="239"/>
      <c r="L612" s="244"/>
      <c r="M612" s="245"/>
      <c r="N612" s="246"/>
      <c r="O612" s="246"/>
      <c r="P612" s="246"/>
      <c r="Q612" s="246"/>
      <c r="R612" s="246"/>
      <c r="S612" s="246"/>
      <c r="T612" s="247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T612" s="248" t="s">
        <v>182</v>
      </c>
      <c r="AU612" s="248" t="s">
        <v>85</v>
      </c>
      <c r="AV612" s="12" t="s">
        <v>85</v>
      </c>
      <c r="AW612" s="12" t="s">
        <v>32</v>
      </c>
      <c r="AX612" s="12" t="s">
        <v>76</v>
      </c>
      <c r="AY612" s="248" t="s">
        <v>173</v>
      </c>
    </row>
    <row r="613" s="13" customFormat="1">
      <c r="A613" s="13"/>
      <c r="B613" s="249"/>
      <c r="C613" s="250"/>
      <c r="D613" s="233" t="s">
        <v>182</v>
      </c>
      <c r="E613" s="251" t="s">
        <v>1</v>
      </c>
      <c r="F613" s="252" t="s">
        <v>184</v>
      </c>
      <c r="G613" s="250"/>
      <c r="H613" s="253">
        <v>1.2649999999999999</v>
      </c>
      <c r="I613" s="254"/>
      <c r="J613" s="250"/>
      <c r="K613" s="250"/>
      <c r="L613" s="255"/>
      <c r="M613" s="256"/>
      <c r="N613" s="257"/>
      <c r="O613" s="257"/>
      <c r="P613" s="257"/>
      <c r="Q613" s="257"/>
      <c r="R613" s="257"/>
      <c r="S613" s="257"/>
      <c r="T613" s="258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59" t="s">
        <v>182</v>
      </c>
      <c r="AU613" s="259" t="s">
        <v>85</v>
      </c>
      <c r="AV613" s="13" t="s">
        <v>178</v>
      </c>
      <c r="AW613" s="13" t="s">
        <v>32</v>
      </c>
      <c r="AX613" s="13" t="s">
        <v>83</v>
      </c>
      <c r="AY613" s="259" t="s">
        <v>173</v>
      </c>
    </row>
    <row r="614" s="2" customFormat="1" ht="66.75" customHeight="1">
      <c r="A614" s="39"/>
      <c r="B614" s="40"/>
      <c r="C614" s="220" t="s">
        <v>1106</v>
      </c>
      <c r="D614" s="220" t="s">
        <v>174</v>
      </c>
      <c r="E614" s="221" t="s">
        <v>1107</v>
      </c>
      <c r="F614" s="222" t="s">
        <v>1108</v>
      </c>
      <c r="G614" s="223" t="s">
        <v>353</v>
      </c>
      <c r="H614" s="224">
        <v>17.359999999999999</v>
      </c>
      <c r="I614" s="225"/>
      <c r="J614" s="226">
        <f>ROUND(I614*H614,2)</f>
        <v>0</v>
      </c>
      <c r="K614" s="222" t="s">
        <v>283</v>
      </c>
      <c r="L614" s="45"/>
      <c r="M614" s="227" t="s">
        <v>1</v>
      </c>
      <c r="N614" s="228" t="s">
        <v>41</v>
      </c>
      <c r="O614" s="92"/>
      <c r="P614" s="229">
        <f>O614*H614</f>
        <v>0</v>
      </c>
      <c r="Q614" s="229">
        <v>0</v>
      </c>
      <c r="R614" s="229">
        <f>Q614*H614</f>
        <v>0</v>
      </c>
      <c r="S614" s="229">
        <v>0</v>
      </c>
      <c r="T614" s="230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31" t="s">
        <v>251</v>
      </c>
      <c r="AT614" s="231" t="s">
        <v>174</v>
      </c>
      <c r="AU614" s="231" t="s">
        <v>85</v>
      </c>
      <c r="AY614" s="18" t="s">
        <v>173</v>
      </c>
      <c r="BE614" s="232">
        <f>IF(N614="základní",J614,0)</f>
        <v>0</v>
      </c>
      <c r="BF614" s="232">
        <f>IF(N614="snížená",J614,0)</f>
        <v>0</v>
      </c>
      <c r="BG614" s="232">
        <f>IF(N614="zákl. přenesená",J614,0)</f>
        <v>0</v>
      </c>
      <c r="BH614" s="232">
        <f>IF(N614="sníž. přenesená",J614,0)</f>
        <v>0</v>
      </c>
      <c r="BI614" s="232">
        <f>IF(N614="nulová",J614,0)</f>
        <v>0</v>
      </c>
      <c r="BJ614" s="18" t="s">
        <v>83</v>
      </c>
      <c r="BK614" s="232">
        <f>ROUND(I614*H614,2)</f>
        <v>0</v>
      </c>
      <c r="BL614" s="18" t="s">
        <v>251</v>
      </c>
      <c r="BM614" s="231" t="s">
        <v>1109</v>
      </c>
    </row>
    <row r="615" s="12" customFormat="1">
      <c r="A615" s="12"/>
      <c r="B615" s="238"/>
      <c r="C615" s="239"/>
      <c r="D615" s="233" t="s">
        <v>182</v>
      </c>
      <c r="E615" s="240" t="s">
        <v>1</v>
      </c>
      <c r="F615" s="241" t="s">
        <v>1110</v>
      </c>
      <c r="G615" s="239"/>
      <c r="H615" s="242">
        <v>7.5</v>
      </c>
      <c r="I615" s="243"/>
      <c r="J615" s="239"/>
      <c r="K615" s="239"/>
      <c r="L615" s="244"/>
      <c r="M615" s="245"/>
      <c r="N615" s="246"/>
      <c r="O615" s="246"/>
      <c r="P615" s="246"/>
      <c r="Q615" s="246"/>
      <c r="R615" s="246"/>
      <c r="S615" s="246"/>
      <c r="T615" s="247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T615" s="248" t="s">
        <v>182</v>
      </c>
      <c r="AU615" s="248" t="s">
        <v>85</v>
      </c>
      <c r="AV615" s="12" t="s">
        <v>85</v>
      </c>
      <c r="AW615" s="12" t="s">
        <v>32</v>
      </c>
      <c r="AX615" s="12" t="s">
        <v>76</v>
      </c>
      <c r="AY615" s="248" t="s">
        <v>173</v>
      </c>
    </row>
    <row r="616" s="12" customFormat="1">
      <c r="A616" s="12"/>
      <c r="B616" s="238"/>
      <c r="C616" s="239"/>
      <c r="D616" s="233" t="s">
        <v>182</v>
      </c>
      <c r="E616" s="240" t="s">
        <v>1</v>
      </c>
      <c r="F616" s="241" t="s">
        <v>1111</v>
      </c>
      <c r="G616" s="239"/>
      <c r="H616" s="242">
        <v>5.9100000000000001</v>
      </c>
      <c r="I616" s="243"/>
      <c r="J616" s="239"/>
      <c r="K616" s="239"/>
      <c r="L616" s="244"/>
      <c r="M616" s="245"/>
      <c r="N616" s="246"/>
      <c r="O616" s="246"/>
      <c r="P616" s="246"/>
      <c r="Q616" s="246"/>
      <c r="R616" s="246"/>
      <c r="S616" s="246"/>
      <c r="T616" s="247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T616" s="248" t="s">
        <v>182</v>
      </c>
      <c r="AU616" s="248" t="s">
        <v>85</v>
      </c>
      <c r="AV616" s="12" t="s">
        <v>85</v>
      </c>
      <c r="AW616" s="12" t="s">
        <v>32</v>
      </c>
      <c r="AX616" s="12" t="s">
        <v>76</v>
      </c>
      <c r="AY616" s="248" t="s">
        <v>173</v>
      </c>
    </row>
    <row r="617" s="12" customFormat="1">
      <c r="A617" s="12"/>
      <c r="B617" s="238"/>
      <c r="C617" s="239"/>
      <c r="D617" s="233" t="s">
        <v>182</v>
      </c>
      <c r="E617" s="240" t="s">
        <v>1</v>
      </c>
      <c r="F617" s="241" t="s">
        <v>1112</v>
      </c>
      <c r="G617" s="239"/>
      <c r="H617" s="242">
        <v>3.9500000000000002</v>
      </c>
      <c r="I617" s="243"/>
      <c r="J617" s="239"/>
      <c r="K617" s="239"/>
      <c r="L617" s="244"/>
      <c r="M617" s="245"/>
      <c r="N617" s="246"/>
      <c r="O617" s="246"/>
      <c r="P617" s="246"/>
      <c r="Q617" s="246"/>
      <c r="R617" s="246"/>
      <c r="S617" s="246"/>
      <c r="T617" s="247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T617" s="248" t="s">
        <v>182</v>
      </c>
      <c r="AU617" s="248" t="s">
        <v>85</v>
      </c>
      <c r="AV617" s="12" t="s">
        <v>85</v>
      </c>
      <c r="AW617" s="12" t="s">
        <v>32</v>
      </c>
      <c r="AX617" s="12" t="s">
        <v>76</v>
      </c>
      <c r="AY617" s="248" t="s">
        <v>173</v>
      </c>
    </row>
    <row r="618" s="13" customFormat="1">
      <c r="A618" s="13"/>
      <c r="B618" s="249"/>
      <c r="C618" s="250"/>
      <c r="D618" s="233" t="s">
        <v>182</v>
      </c>
      <c r="E618" s="251" t="s">
        <v>1</v>
      </c>
      <c r="F618" s="252" t="s">
        <v>184</v>
      </c>
      <c r="G618" s="250"/>
      <c r="H618" s="253">
        <v>17.359999999999999</v>
      </c>
      <c r="I618" s="254"/>
      <c r="J618" s="250"/>
      <c r="K618" s="250"/>
      <c r="L618" s="255"/>
      <c r="M618" s="256"/>
      <c r="N618" s="257"/>
      <c r="O618" s="257"/>
      <c r="P618" s="257"/>
      <c r="Q618" s="257"/>
      <c r="R618" s="257"/>
      <c r="S618" s="257"/>
      <c r="T618" s="258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59" t="s">
        <v>182</v>
      </c>
      <c r="AU618" s="259" t="s">
        <v>85</v>
      </c>
      <c r="AV618" s="13" t="s">
        <v>178</v>
      </c>
      <c r="AW618" s="13" t="s">
        <v>32</v>
      </c>
      <c r="AX618" s="13" t="s">
        <v>83</v>
      </c>
      <c r="AY618" s="259" t="s">
        <v>173</v>
      </c>
    </row>
    <row r="619" s="2" customFormat="1" ht="21.75" customHeight="1">
      <c r="A619" s="39"/>
      <c r="B619" s="40"/>
      <c r="C619" s="275" t="s">
        <v>744</v>
      </c>
      <c r="D619" s="275" t="s">
        <v>335</v>
      </c>
      <c r="E619" s="276" t="s">
        <v>1113</v>
      </c>
      <c r="F619" s="277" t="s">
        <v>1114</v>
      </c>
      <c r="G619" s="278" t="s">
        <v>314</v>
      </c>
      <c r="H619" s="279">
        <v>0.82499999999999996</v>
      </c>
      <c r="I619" s="280"/>
      <c r="J619" s="281">
        <f>ROUND(I619*H619,2)</f>
        <v>0</v>
      </c>
      <c r="K619" s="277" t="s">
        <v>283</v>
      </c>
      <c r="L619" s="282"/>
      <c r="M619" s="283" t="s">
        <v>1</v>
      </c>
      <c r="N619" s="284" t="s">
        <v>41</v>
      </c>
      <c r="O619" s="92"/>
      <c r="P619" s="229">
        <f>O619*H619</f>
        <v>0</v>
      </c>
      <c r="Q619" s="229">
        <v>0</v>
      </c>
      <c r="R619" s="229">
        <f>Q619*H619</f>
        <v>0</v>
      </c>
      <c r="S619" s="229">
        <v>0</v>
      </c>
      <c r="T619" s="230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31" t="s">
        <v>358</v>
      </c>
      <c r="AT619" s="231" t="s">
        <v>335</v>
      </c>
      <c r="AU619" s="231" t="s">
        <v>85</v>
      </c>
      <c r="AY619" s="18" t="s">
        <v>173</v>
      </c>
      <c r="BE619" s="232">
        <f>IF(N619="základní",J619,0)</f>
        <v>0</v>
      </c>
      <c r="BF619" s="232">
        <f>IF(N619="snížená",J619,0)</f>
        <v>0</v>
      </c>
      <c r="BG619" s="232">
        <f>IF(N619="zákl. přenesená",J619,0)</f>
        <v>0</v>
      </c>
      <c r="BH619" s="232">
        <f>IF(N619="sníž. přenesená",J619,0)</f>
        <v>0</v>
      </c>
      <c r="BI619" s="232">
        <f>IF(N619="nulová",J619,0)</f>
        <v>0</v>
      </c>
      <c r="BJ619" s="18" t="s">
        <v>83</v>
      </c>
      <c r="BK619" s="232">
        <f>ROUND(I619*H619,2)</f>
        <v>0</v>
      </c>
      <c r="BL619" s="18" t="s">
        <v>251</v>
      </c>
      <c r="BM619" s="231" t="s">
        <v>1115</v>
      </c>
    </row>
    <row r="620" s="12" customFormat="1">
      <c r="A620" s="12"/>
      <c r="B620" s="238"/>
      <c r="C620" s="239"/>
      <c r="D620" s="233" t="s">
        <v>182</v>
      </c>
      <c r="E620" s="240" t="s">
        <v>1</v>
      </c>
      <c r="F620" s="241" t="s">
        <v>1116</v>
      </c>
      <c r="G620" s="239"/>
      <c r="H620" s="242">
        <v>0.60999999999999999</v>
      </c>
      <c r="I620" s="243"/>
      <c r="J620" s="239"/>
      <c r="K620" s="239"/>
      <c r="L620" s="244"/>
      <c r="M620" s="245"/>
      <c r="N620" s="246"/>
      <c r="O620" s="246"/>
      <c r="P620" s="246"/>
      <c r="Q620" s="246"/>
      <c r="R620" s="246"/>
      <c r="S620" s="246"/>
      <c r="T620" s="247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T620" s="248" t="s">
        <v>182</v>
      </c>
      <c r="AU620" s="248" t="s">
        <v>85</v>
      </c>
      <c r="AV620" s="12" t="s">
        <v>85</v>
      </c>
      <c r="AW620" s="12" t="s">
        <v>32</v>
      </c>
      <c r="AX620" s="12" t="s">
        <v>76</v>
      </c>
      <c r="AY620" s="248" t="s">
        <v>173</v>
      </c>
    </row>
    <row r="621" s="12" customFormat="1">
      <c r="A621" s="12"/>
      <c r="B621" s="238"/>
      <c r="C621" s="239"/>
      <c r="D621" s="233" t="s">
        <v>182</v>
      </c>
      <c r="E621" s="240" t="s">
        <v>1</v>
      </c>
      <c r="F621" s="241" t="s">
        <v>1117</v>
      </c>
      <c r="G621" s="239"/>
      <c r="H621" s="242">
        <v>0.080000000000000002</v>
      </c>
      <c r="I621" s="243"/>
      <c r="J621" s="239"/>
      <c r="K621" s="239"/>
      <c r="L621" s="244"/>
      <c r="M621" s="245"/>
      <c r="N621" s="246"/>
      <c r="O621" s="246"/>
      <c r="P621" s="246"/>
      <c r="Q621" s="246"/>
      <c r="R621" s="246"/>
      <c r="S621" s="246"/>
      <c r="T621" s="247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T621" s="248" t="s">
        <v>182</v>
      </c>
      <c r="AU621" s="248" t="s">
        <v>85</v>
      </c>
      <c r="AV621" s="12" t="s">
        <v>85</v>
      </c>
      <c r="AW621" s="12" t="s">
        <v>32</v>
      </c>
      <c r="AX621" s="12" t="s">
        <v>76</v>
      </c>
      <c r="AY621" s="248" t="s">
        <v>173</v>
      </c>
    </row>
    <row r="622" s="12" customFormat="1">
      <c r="A622" s="12"/>
      <c r="B622" s="238"/>
      <c r="C622" s="239"/>
      <c r="D622" s="233" t="s">
        <v>182</v>
      </c>
      <c r="E622" s="240" t="s">
        <v>1</v>
      </c>
      <c r="F622" s="241" t="s">
        <v>1118</v>
      </c>
      <c r="G622" s="239"/>
      <c r="H622" s="242">
        <v>0.059999999999999998</v>
      </c>
      <c r="I622" s="243"/>
      <c r="J622" s="239"/>
      <c r="K622" s="239"/>
      <c r="L622" s="244"/>
      <c r="M622" s="245"/>
      <c r="N622" s="246"/>
      <c r="O622" s="246"/>
      <c r="P622" s="246"/>
      <c r="Q622" s="246"/>
      <c r="R622" s="246"/>
      <c r="S622" s="246"/>
      <c r="T622" s="247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T622" s="248" t="s">
        <v>182</v>
      </c>
      <c r="AU622" s="248" t="s">
        <v>85</v>
      </c>
      <c r="AV622" s="12" t="s">
        <v>85</v>
      </c>
      <c r="AW622" s="12" t="s">
        <v>32</v>
      </c>
      <c r="AX622" s="12" t="s">
        <v>76</v>
      </c>
      <c r="AY622" s="248" t="s">
        <v>173</v>
      </c>
    </row>
    <row r="623" s="13" customFormat="1">
      <c r="A623" s="13"/>
      <c r="B623" s="249"/>
      <c r="C623" s="250"/>
      <c r="D623" s="233" t="s">
        <v>182</v>
      </c>
      <c r="E623" s="251" t="s">
        <v>1</v>
      </c>
      <c r="F623" s="252" t="s">
        <v>184</v>
      </c>
      <c r="G623" s="250"/>
      <c r="H623" s="253">
        <v>0.75</v>
      </c>
      <c r="I623" s="254"/>
      <c r="J623" s="250"/>
      <c r="K623" s="250"/>
      <c r="L623" s="255"/>
      <c r="M623" s="256"/>
      <c r="N623" s="257"/>
      <c r="O623" s="257"/>
      <c r="P623" s="257"/>
      <c r="Q623" s="257"/>
      <c r="R623" s="257"/>
      <c r="S623" s="257"/>
      <c r="T623" s="258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59" t="s">
        <v>182</v>
      </c>
      <c r="AU623" s="259" t="s">
        <v>85</v>
      </c>
      <c r="AV623" s="13" t="s">
        <v>178</v>
      </c>
      <c r="AW623" s="13" t="s">
        <v>32</v>
      </c>
      <c r="AX623" s="13" t="s">
        <v>76</v>
      </c>
      <c r="AY623" s="259" t="s">
        <v>173</v>
      </c>
    </row>
    <row r="624" s="12" customFormat="1">
      <c r="A624" s="12"/>
      <c r="B624" s="238"/>
      <c r="C624" s="239"/>
      <c r="D624" s="233" t="s">
        <v>182</v>
      </c>
      <c r="E624" s="240" t="s">
        <v>1</v>
      </c>
      <c r="F624" s="241" t="s">
        <v>1119</v>
      </c>
      <c r="G624" s="239"/>
      <c r="H624" s="242">
        <v>0.82499999999999996</v>
      </c>
      <c r="I624" s="243"/>
      <c r="J624" s="239"/>
      <c r="K624" s="239"/>
      <c r="L624" s="244"/>
      <c r="M624" s="245"/>
      <c r="N624" s="246"/>
      <c r="O624" s="246"/>
      <c r="P624" s="246"/>
      <c r="Q624" s="246"/>
      <c r="R624" s="246"/>
      <c r="S624" s="246"/>
      <c r="T624" s="247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T624" s="248" t="s">
        <v>182</v>
      </c>
      <c r="AU624" s="248" t="s">
        <v>85</v>
      </c>
      <c r="AV624" s="12" t="s">
        <v>85</v>
      </c>
      <c r="AW624" s="12" t="s">
        <v>32</v>
      </c>
      <c r="AX624" s="12" t="s">
        <v>76</v>
      </c>
      <c r="AY624" s="248" t="s">
        <v>173</v>
      </c>
    </row>
    <row r="625" s="13" customFormat="1">
      <c r="A625" s="13"/>
      <c r="B625" s="249"/>
      <c r="C625" s="250"/>
      <c r="D625" s="233" t="s">
        <v>182</v>
      </c>
      <c r="E625" s="251" t="s">
        <v>1</v>
      </c>
      <c r="F625" s="252" t="s">
        <v>184</v>
      </c>
      <c r="G625" s="250"/>
      <c r="H625" s="253">
        <v>0.82499999999999996</v>
      </c>
      <c r="I625" s="254"/>
      <c r="J625" s="250"/>
      <c r="K625" s="250"/>
      <c r="L625" s="255"/>
      <c r="M625" s="256"/>
      <c r="N625" s="257"/>
      <c r="O625" s="257"/>
      <c r="P625" s="257"/>
      <c r="Q625" s="257"/>
      <c r="R625" s="257"/>
      <c r="S625" s="257"/>
      <c r="T625" s="258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59" t="s">
        <v>182</v>
      </c>
      <c r="AU625" s="259" t="s">
        <v>85</v>
      </c>
      <c r="AV625" s="13" t="s">
        <v>178</v>
      </c>
      <c r="AW625" s="13" t="s">
        <v>32</v>
      </c>
      <c r="AX625" s="13" t="s">
        <v>83</v>
      </c>
      <c r="AY625" s="259" t="s">
        <v>173</v>
      </c>
    </row>
    <row r="626" s="2" customFormat="1" ht="66.75" customHeight="1">
      <c r="A626" s="39"/>
      <c r="B626" s="40"/>
      <c r="C626" s="220" t="s">
        <v>1120</v>
      </c>
      <c r="D626" s="220" t="s">
        <v>174</v>
      </c>
      <c r="E626" s="221" t="s">
        <v>1121</v>
      </c>
      <c r="F626" s="222" t="s">
        <v>1122</v>
      </c>
      <c r="G626" s="223" t="s">
        <v>353</v>
      </c>
      <c r="H626" s="224">
        <v>306.01999999999998</v>
      </c>
      <c r="I626" s="225"/>
      <c r="J626" s="226">
        <f>ROUND(I626*H626,2)</f>
        <v>0</v>
      </c>
      <c r="K626" s="222" t="s">
        <v>283</v>
      </c>
      <c r="L626" s="45"/>
      <c r="M626" s="227" t="s">
        <v>1</v>
      </c>
      <c r="N626" s="228" t="s">
        <v>41</v>
      </c>
      <c r="O626" s="92"/>
      <c r="P626" s="229">
        <f>O626*H626</f>
        <v>0</v>
      </c>
      <c r="Q626" s="229">
        <v>0</v>
      </c>
      <c r="R626" s="229">
        <f>Q626*H626</f>
        <v>0</v>
      </c>
      <c r="S626" s="229">
        <v>0</v>
      </c>
      <c r="T626" s="230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31" t="s">
        <v>251</v>
      </c>
      <c r="AT626" s="231" t="s">
        <v>174</v>
      </c>
      <c r="AU626" s="231" t="s">
        <v>85</v>
      </c>
      <c r="AY626" s="18" t="s">
        <v>173</v>
      </c>
      <c r="BE626" s="232">
        <f>IF(N626="základní",J626,0)</f>
        <v>0</v>
      </c>
      <c r="BF626" s="232">
        <f>IF(N626="snížená",J626,0)</f>
        <v>0</v>
      </c>
      <c r="BG626" s="232">
        <f>IF(N626="zákl. přenesená",J626,0)</f>
        <v>0</v>
      </c>
      <c r="BH626" s="232">
        <f>IF(N626="sníž. přenesená",J626,0)</f>
        <v>0</v>
      </c>
      <c r="BI626" s="232">
        <f>IF(N626="nulová",J626,0)</f>
        <v>0</v>
      </c>
      <c r="BJ626" s="18" t="s">
        <v>83</v>
      </c>
      <c r="BK626" s="232">
        <f>ROUND(I626*H626,2)</f>
        <v>0</v>
      </c>
      <c r="BL626" s="18" t="s">
        <v>251</v>
      </c>
      <c r="BM626" s="231" t="s">
        <v>1123</v>
      </c>
    </row>
    <row r="627" s="15" customFormat="1">
      <c r="A627" s="15"/>
      <c r="B627" s="285"/>
      <c r="C627" s="286"/>
      <c r="D627" s="233" t="s">
        <v>182</v>
      </c>
      <c r="E627" s="287" t="s">
        <v>1</v>
      </c>
      <c r="F627" s="288" t="s">
        <v>1124</v>
      </c>
      <c r="G627" s="286"/>
      <c r="H627" s="287" t="s">
        <v>1</v>
      </c>
      <c r="I627" s="289"/>
      <c r="J627" s="286"/>
      <c r="K627" s="286"/>
      <c r="L627" s="290"/>
      <c r="M627" s="291"/>
      <c r="N627" s="292"/>
      <c r="O627" s="292"/>
      <c r="P627" s="292"/>
      <c r="Q627" s="292"/>
      <c r="R627" s="292"/>
      <c r="S627" s="292"/>
      <c r="T627" s="293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94" t="s">
        <v>182</v>
      </c>
      <c r="AU627" s="294" t="s">
        <v>85</v>
      </c>
      <c r="AV627" s="15" t="s">
        <v>83</v>
      </c>
      <c r="AW627" s="15" t="s">
        <v>32</v>
      </c>
      <c r="AX627" s="15" t="s">
        <v>76</v>
      </c>
      <c r="AY627" s="294" t="s">
        <v>173</v>
      </c>
    </row>
    <row r="628" s="12" customFormat="1">
      <c r="A628" s="12"/>
      <c r="B628" s="238"/>
      <c r="C628" s="239"/>
      <c r="D628" s="233" t="s">
        <v>182</v>
      </c>
      <c r="E628" s="240" t="s">
        <v>1</v>
      </c>
      <c r="F628" s="241" t="s">
        <v>1125</v>
      </c>
      <c r="G628" s="239"/>
      <c r="H628" s="242">
        <v>37.299999999999997</v>
      </c>
      <c r="I628" s="243"/>
      <c r="J628" s="239"/>
      <c r="K628" s="239"/>
      <c r="L628" s="244"/>
      <c r="M628" s="245"/>
      <c r="N628" s="246"/>
      <c r="O628" s="246"/>
      <c r="P628" s="246"/>
      <c r="Q628" s="246"/>
      <c r="R628" s="246"/>
      <c r="S628" s="246"/>
      <c r="T628" s="247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T628" s="248" t="s">
        <v>182</v>
      </c>
      <c r="AU628" s="248" t="s">
        <v>85</v>
      </c>
      <c r="AV628" s="12" t="s">
        <v>85</v>
      </c>
      <c r="AW628" s="12" t="s">
        <v>32</v>
      </c>
      <c r="AX628" s="12" t="s">
        <v>76</v>
      </c>
      <c r="AY628" s="248" t="s">
        <v>173</v>
      </c>
    </row>
    <row r="629" s="15" customFormat="1">
      <c r="A629" s="15"/>
      <c r="B629" s="285"/>
      <c r="C629" s="286"/>
      <c r="D629" s="233" t="s">
        <v>182</v>
      </c>
      <c r="E629" s="287" t="s">
        <v>1</v>
      </c>
      <c r="F629" s="288" t="s">
        <v>1126</v>
      </c>
      <c r="G629" s="286"/>
      <c r="H629" s="287" t="s">
        <v>1</v>
      </c>
      <c r="I629" s="289"/>
      <c r="J629" s="286"/>
      <c r="K629" s="286"/>
      <c r="L629" s="290"/>
      <c r="M629" s="291"/>
      <c r="N629" s="292"/>
      <c r="O629" s="292"/>
      <c r="P629" s="292"/>
      <c r="Q629" s="292"/>
      <c r="R629" s="292"/>
      <c r="S629" s="292"/>
      <c r="T629" s="293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94" t="s">
        <v>182</v>
      </c>
      <c r="AU629" s="294" t="s">
        <v>85</v>
      </c>
      <c r="AV629" s="15" t="s">
        <v>83</v>
      </c>
      <c r="AW629" s="15" t="s">
        <v>32</v>
      </c>
      <c r="AX629" s="15" t="s">
        <v>76</v>
      </c>
      <c r="AY629" s="294" t="s">
        <v>173</v>
      </c>
    </row>
    <row r="630" s="12" customFormat="1">
      <c r="A630" s="12"/>
      <c r="B630" s="238"/>
      <c r="C630" s="239"/>
      <c r="D630" s="233" t="s">
        <v>182</v>
      </c>
      <c r="E630" s="240" t="s">
        <v>1</v>
      </c>
      <c r="F630" s="241" t="s">
        <v>1127</v>
      </c>
      <c r="G630" s="239"/>
      <c r="H630" s="242">
        <v>265.19999999999999</v>
      </c>
      <c r="I630" s="243"/>
      <c r="J630" s="239"/>
      <c r="K630" s="239"/>
      <c r="L630" s="244"/>
      <c r="M630" s="245"/>
      <c r="N630" s="246"/>
      <c r="O630" s="246"/>
      <c r="P630" s="246"/>
      <c r="Q630" s="246"/>
      <c r="R630" s="246"/>
      <c r="S630" s="246"/>
      <c r="T630" s="247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T630" s="248" t="s">
        <v>182</v>
      </c>
      <c r="AU630" s="248" t="s">
        <v>85</v>
      </c>
      <c r="AV630" s="12" t="s">
        <v>85</v>
      </c>
      <c r="AW630" s="12" t="s">
        <v>32</v>
      </c>
      <c r="AX630" s="12" t="s">
        <v>76</v>
      </c>
      <c r="AY630" s="248" t="s">
        <v>173</v>
      </c>
    </row>
    <row r="631" s="15" customFormat="1">
      <c r="A631" s="15"/>
      <c r="B631" s="285"/>
      <c r="C631" s="286"/>
      <c r="D631" s="233" t="s">
        <v>182</v>
      </c>
      <c r="E631" s="287" t="s">
        <v>1</v>
      </c>
      <c r="F631" s="288" t="s">
        <v>1128</v>
      </c>
      <c r="G631" s="286"/>
      <c r="H631" s="287" t="s">
        <v>1</v>
      </c>
      <c r="I631" s="289"/>
      <c r="J631" s="286"/>
      <c r="K631" s="286"/>
      <c r="L631" s="290"/>
      <c r="M631" s="291"/>
      <c r="N631" s="292"/>
      <c r="O631" s="292"/>
      <c r="P631" s="292"/>
      <c r="Q631" s="292"/>
      <c r="R631" s="292"/>
      <c r="S631" s="292"/>
      <c r="T631" s="293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94" t="s">
        <v>182</v>
      </c>
      <c r="AU631" s="294" t="s">
        <v>85</v>
      </c>
      <c r="AV631" s="15" t="s">
        <v>83</v>
      </c>
      <c r="AW631" s="15" t="s">
        <v>32</v>
      </c>
      <c r="AX631" s="15" t="s">
        <v>76</v>
      </c>
      <c r="AY631" s="294" t="s">
        <v>173</v>
      </c>
    </row>
    <row r="632" s="12" customFormat="1">
      <c r="A632" s="12"/>
      <c r="B632" s="238"/>
      <c r="C632" s="239"/>
      <c r="D632" s="233" t="s">
        <v>182</v>
      </c>
      <c r="E632" s="240" t="s">
        <v>1</v>
      </c>
      <c r="F632" s="241" t="s">
        <v>1129</v>
      </c>
      <c r="G632" s="239"/>
      <c r="H632" s="242">
        <v>3.52</v>
      </c>
      <c r="I632" s="243"/>
      <c r="J632" s="239"/>
      <c r="K632" s="239"/>
      <c r="L632" s="244"/>
      <c r="M632" s="245"/>
      <c r="N632" s="246"/>
      <c r="O632" s="246"/>
      <c r="P632" s="246"/>
      <c r="Q632" s="246"/>
      <c r="R632" s="246"/>
      <c r="S632" s="246"/>
      <c r="T632" s="247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T632" s="248" t="s">
        <v>182</v>
      </c>
      <c r="AU632" s="248" t="s">
        <v>85</v>
      </c>
      <c r="AV632" s="12" t="s">
        <v>85</v>
      </c>
      <c r="AW632" s="12" t="s">
        <v>32</v>
      </c>
      <c r="AX632" s="12" t="s">
        <v>76</v>
      </c>
      <c r="AY632" s="248" t="s">
        <v>173</v>
      </c>
    </row>
    <row r="633" s="13" customFormat="1">
      <c r="A633" s="13"/>
      <c r="B633" s="249"/>
      <c r="C633" s="250"/>
      <c r="D633" s="233" t="s">
        <v>182</v>
      </c>
      <c r="E633" s="251" t="s">
        <v>1</v>
      </c>
      <c r="F633" s="252" t="s">
        <v>184</v>
      </c>
      <c r="G633" s="250"/>
      <c r="H633" s="253">
        <v>306.01999999999998</v>
      </c>
      <c r="I633" s="254"/>
      <c r="J633" s="250"/>
      <c r="K633" s="250"/>
      <c r="L633" s="255"/>
      <c r="M633" s="256"/>
      <c r="N633" s="257"/>
      <c r="O633" s="257"/>
      <c r="P633" s="257"/>
      <c r="Q633" s="257"/>
      <c r="R633" s="257"/>
      <c r="S633" s="257"/>
      <c r="T633" s="258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59" t="s">
        <v>182</v>
      </c>
      <c r="AU633" s="259" t="s">
        <v>85</v>
      </c>
      <c r="AV633" s="13" t="s">
        <v>178</v>
      </c>
      <c r="AW633" s="13" t="s">
        <v>32</v>
      </c>
      <c r="AX633" s="13" t="s">
        <v>83</v>
      </c>
      <c r="AY633" s="259" t="s">
        <v>173</v>
      </c>
    </row>
    <row r="634" s="2" customFormat="1" ht="21.75" customHeight="1">
      <c r="A634" s="39"/>
      <c r="B634" s="40"/>
      <c r="C634" s="275" t="s">
        <v>747</v>
      </c>
      <c r="D634" s="275" t="s">
        <v>335</v>
      </c>
      <c r="E634" s="276" t="s">
        <v>1130</v>
      </c>
      <c r="F634" s="277" t="s">
        <v>1131</v>
      </c>
      <c r="G634" s="278" t="s">
        <v>314</v>
      </c>
      <c r="H634" s="279">
        <v>7.766</v>
      </c>
      <c r="I634" s="280"/>
      <c r="J634" s="281">
        <f>ROUND(I634*H634,2)</f>
        <v>0</v>
      </c>
      <c r="K634" s="277" t="s">
        <v>283</v>
      </c>
      <c r="L634" s="282"/>
      <c r="M634" s="283" t="s">
        <v>1</v>
      </c>
      <c r="N634" s="284" t="s">
        <v>41</v>
      </c>
      <c r="O634" s="92"/>
      <c r="P634" s="229">
        <f>O634*H634</f>
        <v>0</v>
      </c>
      <c r="Q634" s="229">
        <v>0</v>
      </c>
      <c r="R634" s="229">
        <f>Q634*H634</f>
        <v>0</v>
      </c>
      <c r="S634" s="229">
        <v>0</v>
      </c>
      <c r="T634" s="230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31" t="s">
        <v>358</v>
      </c>
      <c r="AT634" s="231" t="s">
        <v>335</v>
      </c>
      <c r="AU634" s="231" t="s">
        <v>85</v>
      </c>
      <c r="AY634" s="18" t="s">
        <v>173</v>
      </c>
      <c r="BE634" s="232">
        <f>IF(N634="základní",J634,0)</f>
        <v>0</v>
      </c>
      <c r="BF634" s="232">
        <f>IF(N634="snížená",J634,0)</f>
        <v>0</v>
      </c>
      <c r="BG634" s="232">
        <f>IF(N634="zákl. přenesená",J634,0)</f>
        <v>0</v>
      </c>
      <c r="BH634" s="232">
        <f>IF(N634="sníž. přenesená",J634,0)</f>
        <v>0</v>
      </c>
      <c r="BI634" s="232">
        <f>IF(N634="nulová",J634,0)</f>
        <v>0</v>
      </c>
      <c r="BJ634" s="18" t="s">
        <v>83</v>
      </c>
      <c r="BK634" s="232">
        <f>ROUND(I634*H634,2)</f>
        <v>0</v>
      </c>
      <c r="BL634" s="18" t="s">
        <v>251</v>
      </c>
      <c r="BM634" s="231" t="s">
        <v>1132</v>
      </c>
    </row>
    <row r="635" s="15" customFormat="1">
      <c r="A635" s="15"/>
      <c r="B635" s="285"/>
      <c r="C635" s="286"/>
      <c r="D635" s="233" t="s">
        <v>182</v>
      </c>
      <c r="E635" s="287" t="s">
        <v>1</v>
      </c>
      <c r="F635" s="288" t="s">
        <v>1124</v>
      </c>
      <c r="G635" s="286"/>
      <c r="H635" s="287" t="s">
        <v>1</v>
      </c>
      <c r="I635" s="289"/>
      <c r="J635" s="286"/>
      <c r="K635" s="286"/>
      <c r="L635" s="290"/>
      <c r="M635" s="291"/>
      <c r="N635" s="292"/>
      <c r="O635" s="292"/>
      <c r="P635" s="292"/>
      <c r="Q635" s="292"/>
      <c r="R635" s="292"/>
      <c r="S635" s="292"/>
      <c r="T635" s="293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94" t="s">
        <v>182</v>
      </c>
      <c r="AU635" s="294" t="s">
        <v>85</v>
      </c>
      <c r="AV635" s="15" t="s">
        <v>83</v>
      </c>
      <c r="AW635" s="15" t="s">
        <v>32</v>
      </c>
      <c r="AX635" s="15" t="s">
        <v>76</v>
      </c>
      <c r="AY635" s="294" t="s">
        <v>173</v>
      </c>
    </row>
    <row r="636" s="12" customFormat="1">
      <c r="A636" s="12"/>
      <c r="B636" s="238"/>
      <c r="C636" s="239"/>
      <c r="D636" s="233" t="s">
        <v>182</v>
      </c>
      <c r="E636" s="240" t="s">
        <v>1</v>
      </c>
      <c r="F636" s="241" t="s">
        <v>1133</v>
      </c>
      <c r="G636" s="239"/>
      <c r="H636" s="242">
        <v>0.62</v>
      </c>
      <c r="I636" s="243"/>
      <c r="J636" s="239"/>
      <c r="K636" s="239"/>
      <c r="L636" s="244"/>
      <c r="M636" s="245"/>
      <c r="N636" s="246"/>
      <c r="O636" s="246"/>
      <c r="P636" s="246"/>
      <c r="Q636" s="246"/>
      <c r="R636" s="246"/>
      <c r="S636" s="246"/>
      <c r="T636" s="247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T636" s="248" t="s">
        <v>182</v>
      </c>
      <c r="AU636" s="248" t="s">
        <v>85</v>
      </c>
      <c r="AV636" s="12" t="s">
        <v>85</v>
      </c>
      <c r="AW636" s="12" t="s">
        <v>32</v>
      </c>
      <c r="AX636" s="12" t="s">
        <v>76</v>
      </c>
      <c r="AY636" s="248" t="s">
        <v>173</v>
      </c>
    </row>
    <row r="637" s="15" customFormat="1">
      <c r="A637" s="15"/>
      <c r="B637" s="285"/>
      <c r="C637" s="286"/>
      <c r="D637" s="233" t="s">
        <v>182</v>
      </c>
      <c r="E637" s="287" t="s">
        <v>1</v>
      </c>
      <c r="F637" s="288" t="s">
        <v>1126</v>
      </c>
      <c r="G637" s="286"/>
      <c r="H637" s="287" t="s">
        <v>1</v>
      </c>
      <c r="I637" s="289"/>
      <c r="J637" s="286"/>
      <c r="K637" s="286"/>
      <c r="L637" s="290"/>
      <c r="M637" s="291"/>
      <c r="N637" s="292"/>
      <c r="O637" s="292"/>
      <c r="P637" s="292"/>
      <c r="Q637" s="292"/>
      <c r="R637" s="292"/>
      <c r="S637" s="292"/>
      <c r="T637" s="293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94" t="s">
        <v>182</v>
      </c>
      <c r="AU637" s="294" t="s">
        <v>85</v>
      </c>
      <c r="AV637" s="15" t="s">
        <v>83</v>
      </c>
      <c r="AW637" s="15" t="s">
        <v>32</v>
      </c>
      <c r="AX637" s="15" t="s">
        <v>76</v>
      </c>
      <c r="AY637" s="294" t="s">
        <v>173</v>
      </c>
    </row>
    <row r="638" s="12" customFormat="1">
      <c r="A638" s="12"/>
      <c r="B638" s="238"/>
      <c r="C638" s="239"/>
      <c r="D638" s="233" t="s">
        <v>182</v>
      </c>
      <c r="E638" s="240" t="s">
        <v>1</v>
      </c>
      <c r="F638" s="241" t="s">
        <v>1134</v>
      </c>
      <c r="G638" s="239"/>
      <c r="H638" s="242">
        <v>6.3600000000000003</v>
      </c>
      <c r="I638" s="243"/>
      <c r="J638" s="239"/>
      <c r="K638" s="239"/>
      <c r="L638" s="244"/>
      <c r="M638" s="245"/>
      <c r="N638" s="246"/>
      <c r="O638" s="246"/>
      <c r="P638" s="246"/>
      <c r="Q638" s="246"/>
      <c r="R638" s="246"/>
      <c r="S638" s="246"/>
      <c r="T638" s="247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T638" s="248" t="s">
        <v>182</v>
      </c>
      <c r="AU638" s="248" t="s">
        <v>85</v>
      </c>
      <c r="AV638" s="12" t="s">
        <v>85</v>
      </c>
      <c r="AW638" s="12" t="s">
        <v>32</v>
      </c>
      <c r="AX638" s="12" t="s">
        <v>76</v>
      </c>
      <c r="AY638" s="248" t="s">
        <v>173</v>
      </c>
    </row>
    <row r="639" s="15" customFormat="1">
      <c r="A639" s="15"/>
      <c r="B639" s="285"/>
      <c r="C639" s="286"/>
      <c r="D639" s="233" t="s">
        <v>182</v>
      </c>
      <c r="E639" s="287" t="s">
        <v>1</v>
      </c>
      <c r="F639" s="288" t="s">
        <v>1128</v>
      </c>
      <c r="G639" s="286"/>
      <c r="H639" s="287" t="s">
        <v>1</v>
      </c>
      <c r="I639" s="289"/>
      <c r="J639" s="286"/>
      <c r="K639" s="286"/>
      <c r="L639" s="290"/>
      <c r="M639" s="291"/>
      <c r="N639" s="292"/>
      <c r="O639" s="292"/>
      <c r="P639" s="292"/>
      <c r="Q639" s="292"/>
      <c r="R639" s="292"/>
      <c r="S639" s="292"/>
      <c r="T639" s="293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294" t="s">
        <v>182</v>
      </c>
      <c r="AU639" s="294" t="s">
        <v>85</v>
      </c>
      <c r="AV639" s="15" t="s">
        <v>83</v>
      </c>
      <c r="AW639" s="15" t="s">
        <v>32</v>
      </c>
      <c r="AX639" s="15" t="s">
        <v>76</v>
      </c>
      <c r="AY639" s="294" t="s">
        <v>173</v>
      </c>
    </row>
    <row r="640" s="12" customFormat="1">
      <c r="A640" s="12"/>
      <c r="B640" s="238"/>
      <c r="C640" s="239"/>
      <c r="D640" s="233" t="s">
        <v>182</v>
      </c>
      <c r="E640" s="240" t="s">
        <v>1</v>
      </c>
      <c r="F640" s="241" t="s">
        <v>1135</v>
      </c>
      <c r="G640" s="239"/>
      <c r="H640" s="242">
        <v>0.080000000000000002</v>
      </c>
      <c r="I640" s="243"/>
      <c r="J640" s="239"/>
      <c r="K640" s="239"/>
      <c r="L640" s="244"/>
      <c r="M640" s="245"/>
      <c r="N640" s="246"/>
      <c r="O640" s="246"/>
      <c r="P640" s="246"/>
      <c r="Q640" s="246"/>
      <c r="R640" s="246"/>
      <c r="S640" s="246"/>
      <c r="T640" s="247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T640" s="248" t="s">
        <v>182</v>
      </c>
      <c r="AU640" s="248" t="s">
        <v>85</v>
      </c>
      <c r="AV640" s="12" t="s">
        <v>85</v>
      </c>
      <c r="AW640" s="12" t="s">
        <v>32</v>
      </c>
      <c r="AX640" s="12" t="s">
        <v>76</v>
      </c>
      <c r="AY640" s="248" t="s">
        <v>173</v>
      </c>
    </row>
    <row r="641" s="13" customFormat="1">
      <c r="A641" s="13"/>
      <c r="B641" s="249"/>
      <c r="C641" s="250"/>
      <c r="D641" s="233" t="s">
        <v>182</v>
      </c>
      <c r="E641" s="251" t="s">
        <v>1</v>
      </c>
      <c r="F641" s="252" t="s">
        <v>184</v>
      </c>
      <c r="G641" s="250"/>
      <c r="H641" s="253">
        <v>7.0600000000000005</v>
      </c>
      <c r="I641" s="254"/>
      <c r="J641" s="250"/>
      <c r="K641" s="250"/>
      <c r="L641" s="255"/>
      <c r="M641" s="256"/>
      <c r="N641" s="257"/>
      <c r="O641" s="257"/>
      <c r="P641" s="257"/>
      <c r="Q641" s="257"/>
      <c r="R641" s="257"/>
      <c r="S641" s="257"/>
      <c r="T641" s="258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59" t="s">
        <v>182</v>
      </c>
      <c r="AU641" s="259" t="s">
        <v>85</v>
      </c>
      <c r="AV641" s="13" t="s">
        <v>178</v>
      </c>
      <c r="AW641" s="13" t="s">
        <v>32</v>
      </c>
      <c r="AX641" s="13" t="s">
        <v>76</v>
      </c>
      <c r="AY641" s="259" t="s">
        <v>173</v>
      </c>
    </row>
    <row r="642" s="12" customFormat="1">
      <c r="A642" s="12"/>
      <c r="B642" s="238"/>
      <c r="C642" s="239"/>
      <c r="D642" s="233" t="s">
        <v>182</v>
      </c>
      <c r="E642" s="240" t="s">
        <v>1</v>
      </c>
      <c r="F642" s="241" t="s">
        <v>1136</v>
      </c>
      <c r="G642" s="239"/>
      <c r="H642" s="242">
        <v>7.766</v>
      </c>
      <c r="I642" s="243"/>
      <c r="J642" s="239"/>
      <c r="K642" s="239"/>
      <c r="L642" s="244"/>
      <c r="M642" s="245"/>
      <c r="N642" s="246"/>
      <c r="O642" s="246"/>
      <c r="P642" s="246"/>
      <c r="Q642" s="246"/>
      <c r="R642" s="246"/>
      <c r="S642" s="246"/>
      <c r="T642" s="247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T642" s="248" t="s">
        <v>182</v>
      </c>
      <c r="AU642" s="248" t="s">
        <v>85</v>
      </c>
      <c r="AV642" s="12" t="s">
        <v>85</v>
      </c>
      <c r="AW642" s="12" t="s">
        <v>32</v>
      </c>
      <c r="AX642" s="12" t="s">
        <v>76</v>
      </c>
      <c r="AY642" s="248" t="s">
        <v>173</v>
      </c>
    </row>
    <row r="643" s="13" customFormat="1">
      <c r="A643" s="13"/>
      <c r="B643" s="249"/>
      <c r="C643" s="250"/>
      <c r="D643" s="233" t="s">
        <v>182</v>
      </c>
      <c r="E643" s="251" t="s">
        <v>1</v>
      </c>
      <c r="F643" s="252" t="s">
        <v>184</v>
      </c>
      <c r="G643" s="250"/>
      <c r="H643" s="253">
        <v>7.766</v>
      </c>
      <c r="I643" s="254"/>
      <c r="J643" s="250"/>
      <c r="K643" s="250"/>
      <c r="L643" s="255"/>
      <c r="M643" s="256"/>
      <c r="N643" s="257"/>
      <c r="O643" s="257"/>
      <c r="P643" s="257"/>
      <c r="Q643" s="257"/>
      <c r="R643" s="257"/>
      <c r="S643" s="257"/>
      <c r="T643" s="258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59" t="s">
        <v>182</v>
      </c>
      <c r="AU643" s="259" t="s">
        <v>85</v>
      </c>
      <c r="AV643" s="13" t="s">
        <v>178</v>
      </c>
      <c r="AW643" s="13" t="s">
        <v>32</v>
      </c>
      <c r="AX643" s="13" t="s">
        <v>83</v>
      </c>
      <c r="AY643" s="259" t="s">
        <v>173</v>
      </c>
    </row>
    <row r="644" s="2" customFormat="1" ht="62.7" customHeight="1">
      <c r="A644" s="39"/>
      <c r="B644" s="40"/>
      <c r="C644" s="220" t="s">
        <v>1137</v>
      </c>
      <c r="D644" s="220" t="s">
        <v>174</v>
      </c>
      <c r="E644" s="221" t="s">
        <v>1138</v>
      </c>
      <c r="F644" s="222" t="s">
        <v>1139</v>
      </c>
      <c r="G644" s="223" t="s">
        <v>353</v>
      </c>
      <c r="H644" s="224">
        <v>12.6</v>
      </c>
      <c r="I644" s="225"/>
      <c r="J644" s="226">
        <f>ROUND(I644*H644,2)</f>
        <v>0</v>
      </c>
      <c r="K644" s="222" t="s">
        <v>283</v>
      </c>
      <c r="L644" s="45"/>
      <c r="M644" s="227" t="s">
        <v>1</v>
      </c>
      <c r="N644" s="228" t="s">
        <v>41</v>
      </c>
      <c r="O644" s="92"/>
      <c r="P644" s="229">
        <f>O644*H644</f>
        <v>0</v>
      </c>
      <c r="Q644" s="229">
        <v>0</v>
      </c>
      <c r="R644" s="229">
        <f>Q644*H644</f>
        <v>0</v>
      </c>
      <c r="S644" s="229">
        <v>0</v>
      </c>
      <c r="T644" s="230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31" t="s">
        <v>251</v>
      </c>
      <c r="AT644" s="231" t="s">
        <v>174</v>
      </c>
      <c r="AU644" s="231" t="s">
        <v>85</v>
      </c>
      <c r="AY644" s="18" t="s">
        <v>173</v>
      </c>
      <c r="BE644" s="232">
        <f>IF(N644="základní",J644,0)</f>
        <v>0</v>
      </c>
      <c r="BF644" s="232">
        <f>IF(N644="snížená",J644,0)</f>
        <v>0</v>
      </c>
      <c r="BG644" s="232">
        <f>IF(N644="zákl. přenesená",J644,0)</f>
        <v>0</v>
      </c>
      <c r="BH644" s="232">
        <f>IF(N644="sníž. přenesená",J644,0)</f>
        <v>0</v>
      </c>
      <c r="BI644" s="232">
        <f>IF(N644="nulová",J644,0)</f>
        <v>0</v>
      </c>
      <c r="BJ644" s="18" t="s">
        <v>83</v>
      </c>
      <c r="BK644" s="232">
        <f>ROUND(I644*H644,2)</f>
        <v>0</v>
      </c>
      <c r="BL644" s="18" t="s">
        <v>251</v>
      </c>
      <c r="BM644" s="231" t="s">
        <v>1140</v>
      </c>
    </row>
    <row r="645" s="12" customFormat="1">
      <c r="A645" s="12"/>
      <c r="B645" s="238"/>
      <c r="C645" s="239"/>
      <c r="D645" s="233" t="s">
        <v>182</v>
      </c>
      <c r="E645" s="240" t="s">
        <v>1</v>
      </c>
      <c r="F645" s="241" t="s">
        <v>1141</v>
      </c>
      <c r="G645" s="239"/>
      <c r="H645" s="242">
        <v>12.6</v>
      </c>
      <c r="I645" s="243"/>
      <c r="J645" s="239"/>
      <c r="K645" s="239"/>
      <c r="L645" s="244"/>
      <c r="M645" s="245"/>
      <c r="N645" s="246"/>
      <c r="O645" s="246"/>
      <c r="P645" s="246"/>
      <c r="Q645" s="246"/>
      <c r="R645" s="246"/>
      <c r="S645" s="246"/>
      <c r="T645" s="247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T645" s="248" t="s">
        <v>182</v>
      </c>
      <c r="AU645" s="248" t="s">
        <v>85</v>
      </c>
      <c r="AV645" s="12" t="s">
        <v>85</v>
      </c>
      <c r="AW645" s="12" t="s">
        <v>32</v>
      </c>
      <c r="AX645" s="12" t="s">
        <v>76</v>
      </c>
      <c r="AY645" s="248" t="s">
        <v>173</v>
      </c>
    </row>
    <row r="646" s="13" customFormat="1">
      <c r="A646" s="13"/>
      <c r="B646" s="249"/>
      <c r="C646" s="250"/>
      <c r="D646" s="233" t="s">
        <v>182</v>
      </c>
      <c r="E646" s="251" t="s">
        <v>1</v>
      </c>
      <c r="F646" s="252" t="s">
        <v>184</v>
      </c>
      <c r="G646" s="250"/>
      <c r="H646" s="253">
        <v>12.6</v>
      </c>
      <c r="I646" s="254"/>
      <c r="J646" s="250"/>
      <c r="K646" s="250"/>
      <c r="L646" s="255"/>
      <c r="M646" s="256"/>
      <c r="N646" s="257"/>
      <c r="O646" s="257"/>
      <c r="P646" s="257"/>
      <c r="Q646" s="257"/>
      <c r="R646" s="257"/>
      <c r="S646" s="257"/>
      <c r="T646" s="258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59" t="s">
        <v>182</v>
      </c>
      <c r="AU646" s="259" t="s">
        <v>85</v>
      </c>
      <c r="AV646" s="13" t="s">
        <v>178</v>
      </c>
      <c r="AW646" s="13" t="s">
        <v>32</v>
      </c>
      <c r="AX646" s="13" t="s">
        <v>83</v>
      </c>
      <c r="AY646" s="259" t="s">
        <v>173</v>
      </c>
    </row>
    <row r="647" s="2" customFormat="1" ht="21.75" customHeight="1">
      <c r="A647" s="39"/>
      <c r="B647" s="40"/>
      <c r="C647" s="275" t="s">
        <v>752</v>
      </c>
      <c r="D647" s="275" t="s">
        <v>335</v>
      </c>
      <c r="E647" s="276" t="s">
        <v>1142</v>
      </c>
      <c r="F647" s="277" t="s">
        <v>1143</v>
      </c>
      <c r="G647" s="278" t="s">
        <v>314</v>
      </c>
      <c r="H647" s="279">
        <v>0.67100000000000004</v>
      </c>
      <c r="I647" s="280"/>
      <c r="J647" s="281">
        <f>ROUND(I647*H647,2)</f>
        <v>0</v>
      </c>
      <c r="K647" s="277" t="s">
        <v>283</v>
      </c>
      <c r="L647" s="282"/>
      <c r="M647" s="283" t="s">
        <v>1</v>
      </c>
      <c r="N647" s="284" t="s">
        <v>41</v>
      </c>
      <c r="O647" s="92"/>
      <c r="P647" s="229">
        <f>O647*H647</f>
        <v>0</v>
      </c>
      <c r="Q647" s="229">
        <v>0</v>
      </c>
      <c r="R647" s="229">
        <f>Q647*H647</f>
        <v>0</v>
      </c>
      <c r="S647" s="229">
        <v>0</v>
      </c>
      <c r="T647" s="230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31" t="s">
        <v>358</v>
      </c>
      <c r="AT647" s="231" t="s">
        <v>335</v>
      </c>
      <c r="AU647" s="231" t="s">
        <v>85</v>
      </c>
      <c r="AY647" s="18" t="s">
        <v>173</v>
      </c>
      <c r="BE647" s="232">
        <f>IF(N647="základní",J647,0)</f>
        <v>0</v>
      </c>
      <c r="BF647" s="232">
        <f>IF(N647="snížená",J647,0)</f>
        <v>0</v>
      </c>
      <c r="BG647" s="232">
        <f>IF(N647="zákl. přenesená",J647,0)</f>
        <v>0</v>
      </c>
      <c r="BH647" s="232">
        <f>IF(N647="sníž. přenesená",J647,0)</f>
        <v>0</v>
      </c>
      <c r="BI647" s="232">
        <f>IF(N647="nulová",J647,0)</f>
        <v>0</v>
      </c>
      <c r="BJ647" s="18" t="s">
        <v>83</v>
      </c>
      <c r="BK647" s="232">
        <f>ROUND(I647*H647,2)</f>
        <v>0</v>
      </c>
      <c r="BL647" s="18" t="s">
        <v>251</v>
      </c>
      <c r="BM647" s="231" t="s">
        <v>1144</v>
      </c>
    </row>
    <row r="648" s="2" customFormat="1" ht="37.8" customHeight="1">
      <c r="A648" s="39"/>
      <c r="B648" s="40"/>
      <c r="C648" s="220" t="s">
        <v>1145</v>
      </c>
      <c r="D648" s="220" t="s">
        <v>174</v>
      </c>
      <c r="E648" s="221" t="s">
        <v>1146</v>
      </c>
      <c r="F648" s="222" t="s">
        <v>1147</v>
      </c>
      <c r="G648" s="223" t="s">
        <v>304</v>
      </c>
      <c r="H648" s="224">
        <v>200.119</v>
      </c>
      <c r="I648" s="225"/>
      <c r="J648" s="226">
        <f>ROUND(I648*H648,2)</f>
        <v>0</v>
      </c>
      <c r="K648" s="222" t="s">
        <v>283</v>
      </c>
      <c r="L648" s="45"/>
      <c r="M648" s="227" t="s">
        <v>1</v>
      </c>
      <c r="N648" s="228" t="s">
        <v>41</v>
      </c>
      <c r="O648" s="92"/>
      <c r="P648" s="229">
        <f>O648*H648</f>
        <v>0</v>
      </c>
      <c r="Q648" s="229">
        <v>0</v>
      </c>
      <c r="R648" s="229">
        <f>Q648*H648</f>
        <v>0</v>
      </c>
      <c r="S648" s="229">
        <v>0</v>
      </c>
      <c r="T648" s="230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31" t="s">
        <v>251</v>
      </c>
      <c r="AT648" s="231" t="s">
        <v>174</v>
      </c>
      <c r="AU648" s="231" t="s">
        <v>85</v>
      </c>
      <c r="AY648" s="18" t="s">
        <v>173</v>
      </c>
      <c r="BE648" s="232">
        <f>IF(N648="základní",J648,0)</f>
        <v>0</v>
      </c>
      <c r="BF648" s="232">
        <f>IF(N648="snížená",J648,0)</f>
        <v>0</v>
      </c>
      <c r="BG648" s="232">
        <f>IF(N648="zákl. přenesená",J648,0)</f>
        <v>0</v>
      </c>
      <c r="BH648" s="232">
        <f>IF(N648="sníž. přenesená",J648,0)</f>
        <v>0</v>
      </c>
      <c r="BI648" s="232">
        <f>IF(N648="nulová",J648,0)</f>
        <v>0</v>
      </c>
      <c r="BJ648" s="18" t="s">
        <v>83</v>
      </c>
      <c r="BK648" s="232">
        <f>ROUND(I648*H648,2)</f>
        <v>0</v>
      </c>
      <c r="BL648" s="18" t="s">
        <v>251</v>
      </c>
      <c r="BM648" s="231" t="s">
        <v>1148</v>
      </c>
    </row>
    <row r="649" s="12" customFormat="1">
      <c r="A649" s="12"/>
      <c r="B649" s="238"/>
      <c r="C649" s="239"/>
      <c r="D649" s="233" t="s">
        <v>182</v>
      </c>
      <c r="E649" s="240" t="s">
        <v>1</v>
      </c>
      <c r="F649" s="241" t="s">
        <v>1149</v>
      </c>
      <c r="G649" s="239"/>
      <c r="H649" s="242">
        <v>200.119</v>
      </c>
      <c r="I649" s="243"/>
      <c r="J649" s="239"/>
      <c r="K649" s="239"/>
      <c r="L649" s="244"/>
      <c r="M649" s="245"/>
      <c r="N649" s="246"/>
      <c r="O649" s="246"/>
      <c r="P649" s="246"/>
      <c r="Q649" s="246"/>
      <c r="R649" s="246"/>
      <c r="S649" s="246"/>
      <c r="T649" s="247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T649" s="248" t="s">
        <v>182</v>
      </c>
      <c r="AU649" s="248" t="s">
        <v>85</v>
      </c>
      <c r="AV649" s="12" t="s">
        <v>85</v>
      </c>
      <c r="AW649" s="12" t="s">
        <v>32</v>
      </c>
      <c r="AX649" s="12" t="s">
        <v>76</v>
      </c>
      <c r="AY649" s="248" t="s">
        <v>173</v>
      </c>
    </row>
    <row r="650" s="13" customFormat="1">
      <c r="A650" s="13"/>
      <c r="B650" s="249"/>
      <c r="C650" s="250"/>
      <c r="D650" s="233" t="s">
        <v>182</v>
      </c>
      <c r="E650" s="251" t="s">
        <v>1</v>
      </c>
      <c r="F650" s="252" t="s">
        <v>184</v>
      </c>
      <c r="G650" s="250"/>
      <c r="H650" s="253">
        <v>200.119</v>
      </c>
      <c r="I650" s="254"/>
      <c r="J650" s="250"/>
      <c r="K650" s="250"/>
      <c r="L650" s="255"/>
      <c r="M650" s="256"/>
      <c r="N650" s="257"/>
      <c r="O650" s="257"/>
      <c r="P650" s="257"/>
      <c r="Q650" s="257"/>
      <c r="R650" s="257"/>
      <c r="S650" s="257"/>
      <c r="T650" s="258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59" t="s">
        <v>182</v>
      </c>
      <c r="AU650" s="259" t="s">
        <v>85</v>
      </c>
      <c r="AV650" s="13" t="s">
        <v>178</v>
      </c>
      <c r="AW650" s="13" t="s">
        <v>32</v>
      </c>
      <c r="AX650" s="13" t="s">
        <v>83</v>
      </c>
      <c r="AY650" s="259" t="s">
        <v>173</v>
      </c>
    </row>
    <row r="651" s="2" customFormat="1" ht="16.5" customHeight="1">
      <c r="A651" s="39"/>
      <c r="B651" s="40"/>
      <c r="C651" s="275" t="s">
        <v>755</v>
      </c>
      <c r="D651" s="275" t="s">
        <v>335</v>
      </c>
      <c r="E651" s="276" t="s">
        <v>1150</v>
      </c>
      <c r="F651" s="277" t="s">
        <v>1151</v>
      </c>
      <c r="G651" s="278" t="s">
        <v>314</v>
      </c>
      <c r="H651" s="279">
        <v>5.5030000000000001</v>
      </c>
      <c r="I651" s="280"/>
      <c r="J651" s="281">
        <f>ROUND(I651*H651,2)</f>
        <v>0</v>
      </c>
      <c r="K651" s="277" t="s">
        <v>283</v>
      </c>
      <c r="L651" s="282"/>
      <c r="M651" s="283" t="s">
        <v>1</v>
      </c>
      <c r="N651" s="284" t="s">
        <v>41</v>
      </c>
      <c r="O651" s="92"/>
      <c r="P651" s="229">
        <f>O651*H651</f>
        <v>0</v>
      </c>
      <c r="Q651" s="229">
        <v>0</v>
      </c>
      <c r="R651" s="229">
        <f>Q651*H651</f>
        <v>0</v>
      </c>
      <c r="S651" s="229">
        <v>0</v>
      </c>
      <c r="T651" s="230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31" t="s">
        <v>358</v>
      </c>
      <c r="AT651" s="231" t="s">
        <v>335</v>
      </c>
      <c r="AU651" s="231" t="s">
        <v>85</v>
      </c>
      <c r="AY651" s="18" t="s">
        <v>173</v>
      </c>
      <c r="BE651" s="232">
        <f>IF(N651="základní",J651,0)</f>
        <v>0</v>
      </c>
      <c r="BF651" s="232">
        <f>IF(N651="snížená",J651,0)</f>
        <v>0</v>
      </c>
      <c r="BG651" s="232">
        <f>IF(N651="zákl. přenesená",J651,0)</f>
        <v>0</v>
      </c>
      <c r="BH651" s="232">
        <f>IF(N651="sníž. přenesená",J651,0)</f>
        <v>0</v>
      </c>
      <c r="BI651" s="232">
        <f>IF(N651="nulová",J651,0)</f>
        <v>0</v>
      </c>
      <c r="BJ651" s="18" t="s">
        <v>83</v>
      </c>
      <c r="BK651" s="232">
        <f>ROUND(I651*H651,2)</f>
        <v>0</v>
      </c>
      <c r="BL651" s="18" t="s">
        <v>251</v>
      </c>
      <c r="BM651" s="231" t="s">
        <v>1152</v>
      </c>
    </row>
    <row r="652" s="2" customFormat="1" ht="24.15" customHeight="1">
      <c r="A652" s="39"/>
      <c r="B652" s="40"/>
      <c r="C652" s="220" t="s">
        <v>1153</v>
      </c>
      <c r="D652" s="220" t="s">
        <v>174</v>
      </c>
      <c r="E652" s="221" t="s">
        <v>1154</v>
      </c>
      <c r="F652" s="222" t="s">
        <v>1155</v>
      </c>
      <c r="G652" s="223" t="s">
        <v>304</v>
      </c>
      <c r="H652" s="224">
        <v>34.674999999999997</v>
      </c>
      <c r="I652" s="225"/>
      <c r="J652" s="226">
        <f>ROUND(I652*H652,2)</f>
        <v>0</v>
      </c>
      <c r="K652" s="222" t="s">
        <v>283</v>
      </c>
      <c r="L652" s="45"/>
      <c r="M652" s="227" t="s">
        <v>1</v>
      </c>
      <c r="N652" s="228" t="s">
        <v>41</v>
      </c>
      <c r="O652" s="92"/>
      <c r="P652" s="229">
        <f>O652*H652</f>
        <v>0</v>
      </c>
      <c r="Q652" s="229">
        <v>0</v>
      </c>
      <c r="R652" s="229">
        <f>Q652*H652</f>
        <v>0</v>
      </c>
      <c r="S652" s="229">
        <v>0</v>
      </c>
      <c r="T652" s="230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31" t="s">
        <v>251</v>
      </c>
      <c r="AT652" s="231" t="s">
        <v>174</v>
      </c>
      <c r="AU652" s="231" t="s">
        <v>85</v>
      </c>
      <c r="AY652" s="18" t="s">
        <v>173</v>
      </c>
      <c r="BE652" s="232">
        <f>IF(N652="základní",J652,0)</f>
        <v>0</v>
      </c>
      <c r="BF652" s="232">
        <f>IF(N652="snížená",J652,0)</f>
        <v>0</v>
      </c>
      <c r="BG652" s="232">
        <f>IF(N652="zákl. přenesená",J652,0)</f>
        <v>0</v>
      </c>
      <c r="BH652" s="232">
        <f>IF(N652="sníž. přenesená",J652,0)</f>
        <v>0</v>
      </c>
      <c r="BI652" s="232">
        <f>IF(N652="nulová",J652,0)</f>
        <v>0</v>
      </c>
      <c r="BJ652" s="18" t="s">
        <v>83</v>
      </c>
      <c r="BK652" s="232">
        <f>ROUND(I652*H652,2)</f>
        <v>0</v>
      </c>
      <c r="BL652" s="18" t="s">
        <v>251</v>
      </c>
      <c r="BM652" s="231" t="s">
        <v>1156</v>
      </c>
    </row>
    <row r="653" s="12" customFormat="1">
      <c r="A653" s="12"/>
      <c r="B653" s="238"/>
      <c r="C653" s="239"/>
      <c r="D653" s="233" t="s">
        <v>182</v>
      </c>
      <c r="E653" s="240" t="s">
        <v>1</v>
      </c>
      <c r="F653" s="241" t="s">
        <v>1157</v>
      </c>
      <c r="G653" s="239"/>
      <c r="H653" s="242">
        <v>34.674999999999997</v>
      </c>
      <c r="I653" s="243"/>
      <c r="J653" s="239"/>
      <c r="K653" s="239"/>
      <c r="L653" s="244"/>
      <c r="M653" s="245"/>
      <c r="N653" s="246"/>
      <c r="O653" s="246"/>
      <c r="P653" s="246"/>
      <c r="Q653" s="246"/>
      <c r="R653" s="246"/>
      <c r="S653" s="246"/>
      <c r="T653" s="247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T653" s="248" t="s">
        <v>182</v>
      </c>
      <c r="AU653" s="248" t="s">
        <v>85</v>
      </c>
      <c r="AV653" s="12" t="s">
        <v>85</v>
      </c>
      <c r="AW653" s="12" t="s">
        <v>32</v>
      </c>
      <c r="AX653" s="12" t="s">
        <v>76</v>
      </c>
      <c r="AY653" s="248" t="s">
        <v>173</v>
      </c>
    </row>
    <row r="654" s="13" customFormat="1">
      <c r="A654" s="13"/>
      <c r="B654" s="249"/>
      <c r="C654" s="250"/>
      <c r="D654" s="233" t="s">
        <v>182</v>
      </c>
      <c r="E654" s="251" t="s">
        <v>1</v>
      </c>
      <c r="F654" s="252" t="s">
        <v>184</v>
      </c>
      <c r="G654" s="250"/>
      <c r="H654" s="253">
        <v>34.674999999999997</v>
      </c>
      <c r="I654" s="254"/>
      <c r="J654" s="250"/>
      <c r="K654" s="250"/>
      <c r="L654" s="255"/>
      <c r="M654" s="256"/>
      <c r="N654" s="257"/>
      <c r="O654" s="257"/>
      <c r="P654" s="257"/>
      <c r="Q654" s="257"/>
      <c r="R654" s="257"/>
      <c r="S654" s="257"/>
      <c r="T654" s="258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59" t="s">
        <v>182</v>
      </c>
      <c r="AU654" s="259" t="s">
        <v>85</v>
      </c>
      <c r="AV654" s="13" t="s">
        <v>178</v>
      </c>
      <c r="AW654" s="13" t="s">
        <v>32</v>
      </c>
      <c r="AX654" s="13" t="s">
        <v>83</v>
      </c>
      <c r="AY654" s="259" t="s">
        <v>173</v>
      </c>
    </row>
    <row r="655" s="2" customFormat="1" ht="16.5" customHeight="1">
      <c r="A655" s="39"/>
      <c r="B655" s="40"/>
      <c r="C655" s="275" t="s">
        <v>760</v>
      </c>
      <c r="D655" s="275" t="s">
        <v>335</v>
      </c>
      <c r="E655" s="276" t="s">
        <v>1158</v>
      </c>
      <c r="F655" s="277" t="s">
        <v>1159</v>
      </c>
      <c r="G655" s="278" t="s">
        <v>304</v>
      </c>
      <c r="H655" s="279">
        <v>38.143000000000001</v>
      </c>
      <c r="I655" s="280"/>
      <c r="J655" s="281">
        <f>ROUND(I655*H655,2)</f>
        <v>0</v>
      </c>
      <c r="K655" s="277" t="s">
        <v>283</v>
      </c>
      <c r="L655" s="282"/>
      <c r="M655" s="283" t="s">
        <v>1</v>
      </c>
      <c r="N655" s="284" t="s">
        <v>41</v>
      </c>
      <c r="O655" s="92"/>
      <c r="P655" s="229">
        <f>O655*H655</f>
        <v>0</v>
      </c>
      <c r="Q655" s="229">
        <v>0</v>
      </c>
      <c r="R655" s="229">
        <f>Q655*H655</f>
        <v>0</v>
      </c>
      <c r="S655" s="229">
        <v>0</v>
      </c>
      <c r="T655" s="230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31" t="s">
        <v>358</v>
      </c>
      <c r="AT655" s="231" t="s">
        <v>335</v>
      </c>
      <c r="AU655" s="231" t="s">
        <v>85</v>
      </c>
      <c r="AY655" s="18" t="s">
        <v>173</v>
      </c>
      <c r="BE655" s="232">
        <f>IF(N655="základní",J655,0)</f>
        <v>0</v>
      </c>
      <c r="BF655" s="232">
        <f>IF(N655="snížená",J655,0)</f>
        <v>0</v>
      </c>
      <c r="BG655" s="232">
        <f>IF(N655="zákl. přenesená",J655,0)</f>
        <v>0</v>
      </c>
      <c r="BH655" s="232">
        <f>IF(N655="sníž. přenesená",J655,0)</f>
        <v>0</v>
      </c>
      <c r="BI655" s="232">
        <f>IF(N655="nulová",J655,0)</f>
        <v>0</v>
      </c>
      <c r="BJ655" s="18" t="s">
        <v>83</v>
      </c>
      <c r="BK655" s="232">
        <f>ROUND(I655*H655,2)</f>
        <v>0</v>
      </c>
      <c r="BL655" s="18" t="s">
        <v>251</v>
      </c>
      <c r="BM655" s="231" t="s">
        <v>1160</v>
      </c>
    </row>
    <row r="656" s="12" customFormat="1">
      <c r="A656" s="12"/>
      <c r="B656" s="238"/>
      <c r="C656" s="239"/>
      <c r="D656" s="233" t="s">
        <v>182</v>
      </c>
      <c r="E656" s="240" t="s">
        <v>1</v>
      </c>
      <c r="F656" s="241" t="s">
        <v>1161</v>
      </c>
      <c r="G656" s="239"/>
      <c r="H656" s="242">
        <v>38.143000000000001</v>
      </c>
      <c r="I656" s="243"/>
      <c r="J656" s="239"/>
      <c r="K656" s="239"/>
      <c r="L656" s="244"/>
      <c r="M656" s="245"/>
      <c r="N656" s="246"/>
      <c r="O656" s="246"/>
      <c r="P656" s="246"/>
      <c r="Q656" s="246"/>
      <c r="R656" s="246"/>
      <c r="S656" s="246"/>
      <c r="T656" s="247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T656" s="248" t="s">
        <v>182</v>
      </c>
      <c r="AU656" s="248" t="s">
        <v>85</v>
      </c>
      <c r="AV656" s="12" t="s">
        <v>85</v>
      </c>
      <c r="AW656" s="12" t="s">
        <v>32</v>
      </c>
      <c r="AX656" s="12" t="s">
        <v>76</v>
      </c>
      <c r="AY656" s="248" t="s">
        <v>173</v>
      </c>
    </row>
    <row r="657" s="13" customFormat="1">
      <c r="A657" s="13"/>
      <c r="B657" s="249"/>
      <c r="C657" s="250"/>
      <c r="D657" s="233" t="s">
        <v>182</v>
      </c>
      <c r="E657" s="251" t="s">
        <v>1</v>
      </c>
      <c r="F657" s="252" t="s">
        <v>184</v>
      </c>
      <c r="G657" s="250"/>
      <c r="H657" s="253">
        <v>38.143000000000001</v>
      </c>
      <c r="I657" s="254"/>
      <c r="J657" s="250"/>
      <c r="K657" s="250"/>
      <c r="L657" s="255"/>
      <c r="M657" s="256"/>
      <c r="N657" s="257"/>
      <c r="O657" s="257"/>
      <c r="P657" s="257"/>
      <c r="Q657" s="257"/>
      <c r="R657" s="257"/>
      <c r="S657" s="257"/>
      <c r="T657" s="258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59" t="s">
        <v>182</v>
      </c>
      <c r="AU657" s="259" t="s">
        <v>85</v>
      </c>
      <c r="AV657" s="13" t="s">
        <v>178</v>
      </c>
      <c r="AW657" s="13" t="s">
        <v>32</v>
      </c>
      <c r="AX657" s="13" t="s">
        <v>83</v>
      </c>
      <c r="AY657" s="259" t="s">
        <v>173</v>
      </c>
    </row>
    <row r="658" s="2" customFormat="1" ht="37.8" customHeight="1">
      <c r="A658" s="39"/>
      <c r="B658" s="40"/>
      <c r="C658" s="220" t="s">
        <v>1162</v>
      </c>
      <c r="D658" s="220" t="s">
        <v>174</v>
      </c>
      <c r="E658" s="221" t="s">
        <v>1163</v>
      </c>
      <c r="F658" s="222" t="s">
        <v>1164</v>
      </c>
      <c r="G658" s="223" t="s">
        <v>304</v>
      </c>
      <c r="H658" s="224">
        <v>67.400000000000006</v>
      </c>
      <c r="I658" s="225"/>
      <c r="J658" s="226">
        <f>ROUND(I658*H658,2)</f>
        <v>0</v>
      </c>
      <c r="K658" s="222" t="s">
        <v>283</v>
      </c>
      <c r="L658" s="45"/>
      <c r="M658" s="227" t="s">
        <v>1</v>
      </c>
      <c r="N658" s="228" t="s">
        <v>41</v>
      </c>
      <c r="O658" s="92"/>
      <c r="P658" s="229">
        <f>O658*H658</f>
        <v>0</v>
      </c>
      <c r="Q658" s="229">
        <v>0</v>
      </c>
      <c r="R658" s="229">
        <f>Q658*H658</f>
        <v>0</v>
      </c>
      <c r="S658" s="229">
        <v>0</v>
      </c>
      <c r="T658" s="230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31" t="s">
        <v>251</v>
      </c>
      <c r="AT658" s="231" t="s">
        <v>174</v>
      </c>
      <c r="AU658" s="231" t="s">
        <v>85</v>
      </c>
      <c r="AY658" s="18" t="s">
        <v>173</v>
      </c>
      <c r="BE658" s="232">
        <f>IF(N658="základní",J658,0)</f>
        <v>0</v>
      </c>
      <c r="BF658" s="232">
        <f>IF(N658="snížená",J658,0)</f>
        <v>0</v>
      </c>
      <c r="BG658" s="232">
        <f>IF(N658="zákl. přenesená",J658,0)</f>
        <v>0</v>
      </c>
      <c r="BH658" s="232">
        <f>IF(N658="sníž. přenesená",J658,0)</f>
        <v>0</v>
      </c>
      <c r="BI658" s="232">
        <f>IF(N658="nulová",J658,0)</f>
        <v>0</v>
      </c>
      <c r="BJ658" s="18" t="s">
        <v>83</v>
      </c>
      <c r="BK658" s="232">
        <f>ROUND(I658*H658,2)</f>
        <v>0</v>
      </c>
      <c r="BL658" s="18" t="s">
        <v>251</v>
      </c>
      <c r="BM658" s="231" t="s">
        <v>1165</v>
      </c>
    </row>
    <row r="659" s="12" customFormat="1">
      <c r="A659" s="12"/>
      <c r="B659" s="238"/>
      <c r="C659" s="239"/>
      <c r="D659" s="233" t="s">
        <v>182</v>
      </c>
      <c r="E659" s="240" t="s">
        <v>1</v>
      </c>
      <c r="F659" s="241" t="s">
        <v>1166</v>
      </c>
      <c r="G659" s="239"/>
      <c r="H659" s="242">
        <v>67.400000000000006</v>
      </c>
      <c r="I659" s="243"/>
      <c r="J659" s="239"/>
      <c r="K659" s="239"/>
      <c r="L659" s="244"/>
      <c r="M659" s="245"/>
      <c r="N659" s="246"/>
      <c r="O659" s="246"/>
      <c r="P659" s="246"/>
      <c r="Q659" s="246"/>
      <c r="R659" s="246"/>
      <c r="S659" s="246"/>
      <c r="T659" s="247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T659" s="248" t="s">
        <v>182</v>
      </c>
      <c r="AU659" s="248" t="s">
        <v>85</v>
      </c>
      <c r="AV659" s="12" t="s">
        <v>85</v>
      </c>
      <c r="AW659" s="12" t="s">
        <v>32</v>
      </c>
      <c r="AX659" s="12" t="s">
        <v>76</v>
      </c>
      <c r="AY659" s="248" t="s">
        <v>173</v>
      </c>
    </row>
    <row r="660" s="13" customFormat="1">
      <c r="A660" s="13"/>
      <c r="B660" s="249"/>
      <c r="C660" s="250"/>
      <c r="D660" s="233" t="s">
        <v>182</v>
      </c>
      <c r="E660" s="251" t="s">
        <v>1</v>
      </c>
      <c r="F660" s="252" t="s">
        <v>184</v>
      </c>
      <c r="G660" s="250"/>
      <c r="H660" s="253">
        <v>67.400000000000006</v>
      </c>
      <c r="I660" s="254"/>
      <c r="J660" s="250"/>
      <c r="K660" s="250"/>
      <c r="L660" s="255"/>
      <c r="M660" s="256"/>
      <c r="N660" s="257"/>
      <c r="O660" s="257"/>
      <c r="P660" s="257"/>
      <c r="Q660" s="257"/>
      <c r="R660" s="257"/>
      <c r="S660" s="257"/>
      <c r="T660" s="258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59" t="s">
        <v>182</v>
      </c>
      <c r="AU660" s="259" t="s">
        <v>85</v>
      </c>
      <c r="AV660" s="13" t="s">
        <v>178</v>
      </c>
      <c r="AW660" s="13" t="s">
        <v>32</v>
      </c>
      <c r="AX660" s="13" t="s">
        <v>83</v>
      </c>
      <c r="AY660" s="259" t="s">
        <v>173</v>
      </c>
    </row>
    <row r="661" s="2" customFormat="1" ht="24.15" customHeight="1">
      <c r="A661" s="39"/>
      <c r="B661" s="40"/>
      <c r="C661" s="275" t="s">
        <v>763</v>
      </c>
      <c r="D661" s="275" t="s">
        <v>335</v>
      </c>
      <c r="E661" s="276" t="s">
        <v>1167</v>
      </c>
      <c r="F661" s="277" t="s">
        <v>1168</v>
      </c>
      <c r="G661" s="278" t="s">
        <v>304</v>
      </c>
      <c r="H661" s="279">
        <v>74.140000000000001</v>
      </c>
      <c r="I661" s="280"/>
      <c r="J661" s="281">
        <f>ROUND(I661*H661,2)</f>
        <v>0</v>
      </c>
      <c r="K661" s="277" t="s">
        <v>283</v>
      </c>
      <c r="L661" s="282"/>
      <c r="M661" s="283" t="s">
        <v>1</v>
      </c>
      <c r="N661" s="284" t="s">
        <v>41</v>
      </c>
      <c r="O661" s="92"/>
      <c r="P661" s="229">
        <f>O661*H661</f>
        <v>0</v>
      </c>
      <c r="Q661" s="229">
        <v>0</v>
      </c>
      <c r="R661" s="229">
        <f>Q661*H661</f>
        <v>0</v>
      </c>
      <c r="S661" s="229">
        <v>0</v>
      </c>
      <c r="T661" s="230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31" t="s">
        <v>358</v>
      </c>
      <c r="AT661" s="231" t="s">
        <v>335</v>
      </c>
      <c r="AU661" s="231" t="s">
        <v>85</v>
      </c>
      <c r="AY661" s="18" t="s">
        <v>173</v>
      </c>
      <c r="BE661" s="232">
        <f>IF(N661="základní",J661,0)</f>
        <v>0</v>
      </c>
      <c r="BF661" s="232">
        <f>IF(N661="snížená",J661,0)</f>
        <v>0</v>
      </c>
      <c r="BG661" s="232">
        <f>IF(N661="zákl. přenesená",J661,0)</f>
        <v>0</v>
      </c>
      <c r="BH661" s="232">
        <f>IF(N661="sníž. přenesená",J661,0)</f>
        <v>0</v>
      </c>
      <c r="BI661" s="232">
        <f>IF(N661="nulová",J661,0)</f>
        <v>0</v>
      </c>
      <c r="BJ661" s="18" t="s">
        <v>83</v>
      </c>
      <c r="BK661" s="232">
        <f>ROUND(I661*H661,2)</f>
        <v>0</v>
      </c>
      <c r="BL661" s="18" t="s">
        <v>251</v>
      </c>
      <c r="BM661" s="231" t="s">
        <v>1169</v>
      </c>
    </row>
    <row r="662" s="12" customFormat="1">
      <c r="A662" s="12"/>
      <c r="B662" s="238"/>
      <c r="C662" s="239"/>
      <c r="D662" s="233" t="s">
        <v>182</v>
      </c>
      <c r="E662" s="240" t="s">
        <v>1</v>
      </c>
      <c r="F662" s="241" t="s">
        <v>1170</v>
      </c>
      <c r="G662" s="239"/>
      <c r="H662" s="242">
        <v>74.140000000000001</v>
      </c>
      <c r="I662" s="243"/>
      <c r="J662" s="239"/>
      <c r="K662" s="239"/>
      <c r="L662" s="244"/>
      <c r="M662" s="245"/>
      <c r="N662" s="246"/>
      <c r="O662" s="246"/>
      <c r="P662" s="246"/>
      <c r="Q662" s="246"/>
      <c r="R662" s="246"/>
      <c r="S662" s="246"/>
      <c r="T662" s="247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T662" s="248" t="s">
        <v>182</v>
      </c>
      <c r="AU662" s="248" t="s">
        <v>85</v>
      </c>
      <c r="AV662" s="12" t="s">
        <v>85</v>
      </c>
      <c r="AW662" s="12" t="s">
        <v>32</v>
      </c>
      <c r="AX662" s="12" t="s">
        <v>76</v>
      </c>
      <c r="AY662" s="248" t="s">
        <v>173</v>
      </c>
    </row>
    <row r="663" s="13" customFormat="1">
      <c r="A663" s="13"/>
      <c r="B663" s="249"/>
      <c r="C663" s="250"/>
      <c r="D663" s="233" t="s">
        <v>182</v>
      </c>
      <c r="E663" s="251" t="s">
        <v>1</v>
      </c>
      <c r="F663" s="252" t="s">
        <v>184</v>
      </c>
      <c r="G663" s="250"/>
      <c r="H663" s="253">
        <v>74.140000000000001</v>
      </c>
      <c r="I663" s="254"/>
      <c r="J663" s="250"/>
      <c r="K663" s="250"/>
      <c r="L663" s="255"/>
      <c r="M663" s="256"/>
      <c r="N663" s="257"/>
      <c r="O663" s="257"/>
      <c r="P663" s="257"/>
      <c r="Q663" s="257"/>
      <c r="R663" s="257"/>
      <c r="S663" s="257"/>
      <c r="T663" s="258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59" t="s">
        <v>182</v>
      </c>
      <c r="AU663" s="259" t="s">
        <v>85</v>
      </c>
      <c r="AV663" s="13" t="s">
        <v>178</v>
      </c>
      <c r="AW663" s="13" t="s">
        <v>32</v>
      </c>
      <c r="AX663" s="13" t="s">
        <v>83</v>
      </c>
      <c r="AY663" s="259" t="s">
        <v>173</v>
      </c>
    </row>
    <row r="664" s="2" customFormat="1" ht="49.05" customHeight="1">
      <c r="A664" s="39"/>
      <c r="B664" s="40"/>
      <c r="C664" s="220" t="s">
        <v>1171</v>
      </c>
      <c r="D664" s="220" t="s">
        <v>174</v>
      </c>
      <c r="E664" s="221" t="s">
        <v>1172</v>
      </c>
      <c r="F664" s="222" t="s">
        <v>1173</v>
      </c>
      <c r="G664" s="223" t="s">
        <v>304</v>
      </c>
      <c r="H664" s="224">
        <v>254.018</v>
      </c>
      <c r="I664" s="225"/>
      <c r="J664" s="226">
        <f>ROUND(I664*H664,2)</f>
        <v>0</v>
      </c>
      <c r="K664" s="222" t="s">
        <v>283</v>
      </c>
      <c r="L664" s="45"/>
      <c r="M664" s="227" t="s">
        <v>1</v>
      </c>
      <c r="N664" s="228" t="s">
        <v>41</v>
      </c>
      <c r="O664" s="92"/>
      <c r="P664" s="229">
        <f>O664*H664</f>
        <v>0</v>
      </c>
      <c r="Q664" s="229">
        <v>0</v>
      </c>
      <c r="R664" s="229">
        <f>Q664*H664</f>
        <v>0</v>
      </c>
      <c r="S664" s="229">
        <v>0</v>
      </c>
      <c r="T664" s="230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31" t="s">
        <v>251</v>
      </c>
      <c r="AT664" s="231" t="s">
        <v>174</v>
      </c>
      <c r="AU664" s="231" t="s">
        <v>85</v>
      </c>
      <c r="AY664" s="18" t="s">
        <v>173</v>
      </c>
      <c r="BE664" s="232">
        <f>IF(N664="základní",J664,0)</f>
        <v>0</v>
      </c>
      <c r="BF664" s="232">
        <f>IF(N664="snížená",J664,0)</f>
        <v>0</v>
      </c>
      <c r="BG664" s="232">
        <f>IF(N664="zákl. přenesená",J664,0)</f>
        <v>0</v>
      </c>
      <c r="BH664" s="232">
        <f>IF(N664="sníž. přenesená",J664,0)</f>
        <v>0</v>
      </c>
      <c r="BI664" s="232">
        <f>IF(N664="nulová",J664,0)</f>
        <v>0</v>
      </c>
      <c r="BJ664" s="18" t="s">
        <v>83</v>
      </c>
      <c r="BK664" s="232">
        <f>ROUND(I664*H664,2)</f>
        <v>0</v>
      </c>
      <c r="BL664" s="18" t="s">
        <v>251</v>
      </c>
      <c r="BM664" s="231" t="s">
        <v>1174</v>
      </c>
    </row>
    <row r="665" s="12" customFormat="1">
      <c r="A665" s="12"/>
      <c r="B665" s="238"/>
      <c r="C665" s="239"/>
      <c r="D665" s="233" t="s">
        <v>182</v>
      </c>
      <c r="E665" s="240" t="s">
        <v>1</v>
      </c>
      <c r="F665" s="241" t="s">
        <v>1175</v>
      </c>
      <c r="G665" s="239"/>
      <c r="H665" s="242">
        <v>254.018</v>
      </c>
      <c r="I665" s="243"/>
      <c r="J665" s="239"/>
      <c r="K665" s="239"/>
      <c r="L665" s="244"/>
      <c r="M665" s="245"/>
      <c r="N665" s="246"/>
      <c r="O665" s="246"/>
      <c r="P665" s="246"/>
      <c r="Q665" s="246"/>
      <c r="R665" s="246"/>
      <c r="S665" s="246"/>
      <c r="T665" s="247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T665" s="248" t="s">
        <v>182</v>
      </c>
      <c r="AU665" s="248" t="s">
        <v>85</v>
      </c>
      <c r="AV665" s="12" t="s">
        <v>85</v>
      </c>
      <c r="AW665" s="12" t="s">
        <v>32</v>
      </c>
      <c r="AX665" s="12" t="s">
        <v>76</v>
      </c>
      <c r="AY665" s="248" t="s">
        <v>173</v>
      </c>
    </row>
    <row r="666" s="13" customFormat="1">
      <c r="A666" s="13"/>
      <c r="B666" s="249"/>
      <c r="C666" s="250"/>
      <c r="D666" s="233" t="s">
        <v>182</v>
      </c>
      <c r="E666" s="251" t="s">
        <v>1</v>
      </c>
      <c r="F666" s="252" t="s">
        <v>184</v>
      </c>
      <c r="G666" s="250"/>
      <c r="H666" s="253">
        <v>254.018</v>
      </c>
      <c r="I666" s="254"/>
      <c r="J666" s="250"/>
      <c r="K666" s="250"/>
      <c r="L666" s="255"/>
      <c r="M666" s="256"/>
      <c r="N666" s="257"/>
      <c r="O666" s="257"/>
      <c r="P666" s="257"/>
      <c r="Q666" s="257"/>
      <c r="R666" s="257"/>
      <c r="S666" s="257"/>
      <c r="T666" s="258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59" t="s">
        <v>182</v>
      </c>
      <c r="AU666" s="259" t="s">
        <v>85</v>
      </c>
      <c r="AV666" s="13" t="s">
        <v>178</v>
      </c>
      <c r="AW666" s="13" t="s">
        <v>32</v>
      </c>
      <c r="AX666" s="13" t="s">
        <v>83</v>
      </c>
      <c r="AY666" s="259" t="s">
        <v>173</v>
      </c>
    </row>
    <row r="667" s="2" customFormat="1" ht="33" customHeight="1">
      <c r="A667" s="39"/>
      <c r="B667" s="40"/>
      <c r="C667" s="220" t="s">
        <v>767</v>
      </c>
      <c r="D667" s="220" t="s">
        <v>174</v>
      </c>
      <c r="E667" s="221" t="s">
        <v>1176</v>
      </c>
      <c r="F667" s="222" t="s">
        <v>1177</v>
      </c>
      <c r="G667" s="223" t="s">
        <v>304</v>
      </c>
      <c r="H667" s="224">
        <v>244.024</v>
      </c>
      <c r="I667" s="225"/>
      <c r="J667" s="226">
        <f>ROUND(I667*H667,2)</f>
        <v>0</v>
      </c>
      <c r="K667" s="222" t="s">
        <v>283</v>
      </c>
      <c r="L667" s="45"/>
      <c r="M667" s="227" t="s">
        <v>1</v>
      </c>
      <c r="N667" s="228" t="s">
        <v>41</v>
      </c>
      <c r="O667" s="92"/>
      <c r="P667" s="229">
        <f>O667*H667</f>
        <v>0</v>
      </c>
      <c r="Q667" s="229">
        <v>0</v>
      </c>
      <c r="R667" s="229">
        <f>Q667*H667</f>
        <v>0</v>
      </c>
      <c r="S667" s="229">
        <v>0</v>
      </c>
      <c r="T667" s="230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31" t="s">
        <v>251</v>
      </c>
      <c r="AT667" s="231" t="s">
        <v>174</v>
      </c>
      <c r="AU667" s="231" t="s">
        <v>85</v>
      </c>
      <c r="AY667" s="18" t="s">
        <v>173</v>
      </c>
      <c r="BE667" s="232">
        <f>IF(N667="základní",J667,0)</f>
        <v>0</v>
      </c>
      <c r="BF667" s="232">
        <f>IF(N667="snížená",J667,0)</f>
        <v>0</v>
      </c>
      <c r="BG667" s="232">
        <f>IF(N667="zákl. přenesená",J667,0)</f>
        <v>0</v>
      </c>
      <c r="BH667" s="232">
        <f>IF(N667="sníž. přenesená",J667,0)</f>
        <v>0</v>
      </c>
      <c r="BI667" s="232">
        <f>IF(N667="nulová",J667,0)</f>
        <v>0</v>
      </c>
      <c r="BJ667" s="18" t="s">
        <v>83</v>
      </c>
      <c r="BK667" s="232">
        <f>ROUND(I667*H667,2)</f>
        <v>0</v>
      </c>
      <c r="BL667" s="18" t="s">
        <v>251</v>
      </c>
      <c r="BM667" s="231" t="s">
        <v>1178</v>
      </c>
    </row>
    <row r="668" s="12" customFormat="1">
      <c r="A668" s="12"/>
      <c r="B668" s="238"/>
      <c r="C668" s="239"/>
      <c r="D668" s="233" t="s">
        <v>182</v>
      </c>
      <c r="E668" s="240" t="s">
        <v>1</v>
      </c>
      <c r="F668" s="241" t="s">
        <v>1179</v>
      </c>
      <c r="G668" s="239"/>
      <c r="H668" s="242">
        <v>244.024</v>
      </c>
      <c r="I668" s="243"/>
      <c r="J668" s="239"/>
      <c r="K668" s="239"/>
      <c r="L668" s="244"/>
      <c r="M668" s="245"/>
      <c r="N668" s="246"/>
      <c r="O668" s="246"/>
      <c r="P668" s="246"/>
      <c r="Q668" s="246"/>
      <c r="R668" s="246"/>
      <c r="S668" s="246"/>
      <c r="T668" s="247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T668" s="248" t="s">
        <v>182</v>
      </c>
      <c r="AU668" s="248" t="s">
        <v>85</v>
      </c>
      <c r="AV668" s="12" t="s">
        <v>85</v>
      </c>
      <c r="AW668" s="12" t="s">
        <v>32</v>
      </c>
      <c r="AX668" s="12" t="s">
        <v>76</v>
      </c>
      <c r="AY668" s="248" t="s">
        <v>173</v>
      </c>
    </row>
    <row r="669" s="13" customFormat="1">
      <c r="A669" s="13"/>
      <c r="B669" s="249"/>
      <c r="C669" s="250"/>
      <c r="D669" s="233" t="s">
        <v>182</v>
      </c>
      <c r="E669" s="251" t="s">
        <v>1</v>
      </c>
      <c r="F669" s="252" t="s">
        <v>184</v>
      </c>
      <c r="G669" s="250"/>
      <c r="H669" s="253">
        <v>244.024</v>
      </c>
      <c r="I669" s="254"/>
      <c r="J669" s="250"/>
      <c r="K669" s="250"/>
      <c r="L669" s="255"/>
      <c r="M669" s="256"/>
      <c r="N669" s="257"/>
      <c r="O669" s="257"/>
      <c r="P669" s="257"/>
      <c r="Q669" s="257"/>
      <c r="R669" s="257"/>
      <c r="S669" s="257"/>
      <c r="T669" s="258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59" t="s">
        <v>182</v>
      </c>
      <c r="AU669" s="259" t="s">
        <v>85</v>
      </c>
      <c r="AV669" s="13" t="s">
        <v>178</v>
      </c>
      <c r="AW669" s="13" t="s">
        <v>32</v>
      </c>
      <c r="AX669" s="13" t="s">
        <v>83</v>
      </c>
      <c r="AY669" s="259" t="s">
        <v>173</v>
      </c>
    </row>
    <row r="670" s="2" customFormat="1" ht="16.5" customHeight="1">
      <c r="A670" s="39"/>
      <c r="B670" s="40"/>
      <c r="C670" s="275" t="s">
        <v>1180</v>
      </c>
      <c r="D670" s="275" t="s">
        <v>335</v>
      </c>
      <c r="E670" s="276" t="s">
        <v>1181</v>
      </c>
      <c r="F670" s="277" t="s">
        <v>1182</v>
      </c>
      <c r="G670" s="278" t="s">
        <v>314</v>
      </c>
      <c r="H670" s="279">
        <v>0.70099999999999996</v>
      </c>
      <c r="I670" s="280"/>
      <c r="J670" s="281">
        <f>ROUND(I670*H670,2)</f>
        <v>0</v>
      </c>
      <c r="K670" s="277" t="s">
        <v>283</v>
      </c>
      <c r="L670" s="282"/>
      <c r="M670" s="283" t="s">
        <v>1</v>
      </c>
      <c r="N670" s="284" t="s">
        <v>41</v>
      </c>
      <c r="O670" s="92"/>
      <c r="P670" s="229">
        <f>O670*H670</f>
        <v>0</v>
      </c>
      <c r="Q670" s="229">
        <v>0</v>
      </c>
      <c r="R670" s="229">
        <f>Q670*H670</f>
        <v>0</v>
      </c>
      <c r="S670" s="229">
        <v>0</v>
      </c>
      <c r="T670" s="230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31" t="s">
        <v>358</v>
      </c>
      <c r="AT670" s="231" t="s">
        <v>335</v>
      </c>
      <c r="AU670" s="231" t="s">
        <v>85</v>
      </c>
      <c r="AY670" s="18" t="s">
        <v>173</v>
      </c>
      <c r="BE670" s="232">
        <f>IF(N670="základní",J670,0)</f>
        <v>0</v>
      </c>
      <c r="BF670" s="232">
        <f>IF(N670="snížená",J670,0)</f>
        <v>0</v>
      </c>
      <c r="BG670" s="232">
        <f>IF(N670="zákl. přenesená",J670,0)</f>
        <v>0</v>
      </c>
      <c r="BH670" s="232">
        <f>IF(N670="sníž. přenesená",J670,0)</f>
        <v>0</v>
      </c>
      <c r="BI670" s="232">
        <f>IF(N670="nulová",J670,0)</f>
        <v>0</v>
      </c>
      <c r="BJ670" s="18" t="s">
        <v>83</v>
      </c>
      <c r="BK670" s="232">
        <f>ROUND(I670*H670,2)</f>
        <v>0</v>
      </c>
      <c r="BL670" s="18" t="s">
        <v>251</v>
      </c>
      <c r="BM670" s="231" t="s">
        <v>1183</v>
      </c>
    </row>
    <row r="671" s="2" customFormat="1" ht="37.8" customHeight="1">
      <c r="A671" s="39"/>
      <c r="B671" s="40"/>
      <c r="C671" s="220" t="s">
        <v>770</v>
      </c>
      <c r="D671" s="220" t="s">
        <v>174</v>
      </c>
      <c r="E671" s="221" t="s">
        <v>1184</v>
      </c>
      <c r="F671" s="222" t="s">
        <v>1185</v>
      </c>
      <c r="G671" s="223" t="s">
        <v>314</v>
      </c>
      <c r="H671" s="224">
        <v>9.4000000000000004</v>
      </c>
      <c r="I671" s="225"/>
      <c r="J671" s="226">
        <f>ROUND(I671*H671,2)</f>
        <v>0</v>
      </c>
      <c r="K671" s="222" t="s">
        <v>283</v>
      </c>
      <c r="L671" s="45"/>
      <c r="M671" s="227" t="s">
        <v>1</v>
      </c>
      <c r="N671" s="228" t="s">
        <v>41</v>
      </c>
      <c r="O671" s="92"/>
      <c r="P671" s="229">
        <f>O671*H671</f>
        <v>0</v>
      </c>
      <c r="Q671" s="229">
        <v>0</v>
      </c>
      <c r="R671" s="229">
        <f>Q671*H671</f>
        <v>0</v>
      </c>
      <c r="S671" s="229">
        <v>0</v>
      </c>
      <c r="T671" s="230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31" t="s">
        <v>251</v>
      </c>
      <c r="AT671" s="231" t="s">
        <v>174</v>
      </c>
      <c r="AU671" s="231" t="s">
        <v>85</v>
      </c>
      <c r="AY671" s="18" t="s">
        <v>173</v>
      </c>
      <c r="BE671" s="232">
        <f>IF(N671="základní",J671,0)</f>
        <v>0</v>
      </c>
      <c r="BF671" s="232">
        <f>IF(N671="snížená",J671,0)</f>
        <v>0</v>
      </c>
      <c r="BG671" s="232">
        <f>IF(N671="zákl. přenesená",J671,0)</f>
        <v>0</v>
      </c>
      <c r="BH671" s="232">
        <f>IF(N671="sníž. přenesená",J671,0)</f>
        <v>0</v>
      </c>
      <c r="BI671" s="232">
        <f>IF(N671="nulová",J671,0)</f>
        <v>0</v>
      </c>
      <c r="BJ671" s="18" t="s">
        <v>83</v>
      </c>
      <c r="BK671" s="232">
        <f>ROUND(I671*H671,2)</f>
        <v>0</v>
      </c>
      <c r="BL671" s="18" t="s">
        <v>251</v>
      </c>
      <c r="BM671" s="231" t="s">
        <v>1186</v>
      </c>
    </row>
    <row r="672" s="2" customFormat="1" ht="49.05" customHeight="1">
      <c r="A672" s="39"/>
      <c r="B672" s="40"/>
      <c r="C672" s="220" t="s">
        <v>1187</v>
      </c>
      <c r="D672" s="220" t="s">
        <v>174</v>
      </c>
      <c r="E672" s="221" t="s">
        <v>1188</v>
      </c>
      <c r="F672" s="222" t="s">
        <v>1189</v>
      </c>
      <c r="G672" s="223" t="s">
        <v>353</v>
      </c>
      <c r="H672" s="224">
        <v>78.650000000000006</v>
      </c>
      <c r="I672" s="225"/>
      <c r="J672" s="226">
        <f>ROUND(I672*H672,2)</f>
        <v>0</v>
      </c>
      <c r="K672" s="222" t="s">
        <v>283</v>
      </c>
      <c r="L672" s="45"/>
      <c r="M672" s="227" t="s">
        <v>1</v>
      </c>
      <c r="N672" s="228" t="s">
        <v>41</v>
      </c>
      <c r="O672" s="92"/>
      <c r="P672" s="229">
        <f>O672*H672</f>
        <v>0</v>
      </c>
      <c r="Q672" s="229">
        <v>0</v>
      </c>
      <c r="R672" s="229">
        <f>Q672*H672</f>
        <v>0</v>
      </c>
      <c r="S672" s="229">
        <v>0</v>
      </c>
      <c r="T672" s="230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31" t="s">
        <v>251</v>
      </c>
      <c r="AT672" s="231" t="s">
        <v>174</v>
      </c>
      <c r="AU672" s="231" t="s">
        <v>85</v>
      </c>
      <c r="AY672" s="18" t="s">
        <v>173</v>
      </c>
      <c r="BE672" s="232">
        <f>IF(N672="základní",J672,0)</f>
        <v>0</v>
      </c>
      <c r="BF672" s="232">
        <f>IF(N672="snížená",J672,0)</f>
        <v>0</v>
      </c>
      <c r="BG672" s="232">
        <f>IF(N672="zákl. přenesená",J672,0)</f>
        <v>0</v>
      </c>
      <c r="BH672" s="232">
        <f>IF(N672="sníž. přenesená",J672,0)</f>
        <v>0</v>
      </c>
      <c r="BI672" s="232">
        <f>IF(N672="nulová",J672,0)</f>
        <v>0</v>
      </c>
      <c r="BJ672" s="18" t="s">
        <v>83</v>
      </c>
      <c r="BK672" s="232">
        <f>ROUND(I672*H672,2)</f>
        <v>0</v>
      </c>
      <c r="BL672" s="18" t="s">
        <v>251</v>
      </c>
      <c r="BM672" s="231" t="s">
        <v>1190</v>
      </c>
    </row>
    <row r="673" s="15" customFormat="1">
      <c r="A673" s="15"/>
      <c r="B673" s="285"/>
      <c r="C673" s="286"/>
      <c r="D673" s="233" t="s">
        <v>182</v>
      </c>
      <c r="E673" s="287" t="s">
        <v>1</v>
      </c>
      <c r="F673" s="288" t="s">
        <v>1191</v>
      </c>
      <c r="G673" s="286"/>
      <c r="H673" s="287" t="s">
        <v>1</v>
      </c>
      <c r="I673" s="289"/>
      <c r="J673" s="286"/>
      <c r="K673" s="286"/>
      <c r="L673" s="290"/>
      <c r="M673" s="291"/>
      <c r="N673" s="292"/>
      <c r="O673" s="292"/>
      <c r="P673" s="292"/>
      <c r="Q673" s="292"/>
      <c r="R673" s="292"/>
      <c r="S673" s="292"/>
      <c r="T673" s="293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294" t="s">
        <v>182</v>
      </c>
      <c r="AU673" s="294" t="s">
        <v>85</v>
      </c>
      <c r="AV673" s="15" t="s">
        <v>83</v>
      </c>
      <c r="AW673" s="15" t="s">
        <v>32</v>
      </c>
      <c r="AX673" s="15" t="s">
        <v>76</v>
      </c>
      <c r="AY673" s="294" t="s">
        <v>173</v>
      </c>
    </row>
    <row r="674" s="12" customFormat="1">
      <c r="A674" s="12"/>
      <c r="B674" s="238"/>
      <c r="C674" s="239"/>
      <c r="D674" s="233" t="s">
        <v>182</v>
      </c>
      <c r="E674" s="240" t="s">
        <v>1</v>
      </c>
      <c r="F674" s="241" t="s">
        <v>369</v>
      </c>
      <c r="G674" s="239"/>
      <c r="H674" s="242">
        <v>19</v>
      </c>
      <c r="I674" s="243"/>
      <c r="J674" s="239"/>
      <c r="K674" s="239"/>
      <c r="L674" s="244"/>
      <c r="M674" s="245"/>
      <c r="N674" s="246"/>
      <c r="O674" s="246"/>
      <c r="P674" s="246"/>
      <c r="Q674" s="246"/>
      <c r="R674" s="246"/>
      <c r="S674" s="246"/>
      <c r="T674" s="247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T674" s="248" t="s">
        <v>182</v>
      </c>
      <c r="AU674" s="248" t="s">
        <v>85</v>
      </c>
      <c r="AV674" s="12" t="s">
        <v>85</v>
      </c>
      <c r="AW674" s="12" t="s">
        <v>32</v>
      </c>
      <c r="AX674" s="12" t="s">
        <v>76</v>
      </c>
      <c r="AY674" s="248" t="s">
        <v>173</v>
      </c>
    </row>
    <row r="675" s="15" customFormat="1">
      <c r="A675" s="15"/>
      <c r="B675" s="285"/>
      <c r="C675" s="286"/>
      <c r="D675" s="233" t="s">
        <v>182</v>
      </c>
      <c r="E675" s="287" t="s">
        <v>1</v>
      </c>
      <c r="F675" s="288" t="s">
        <v>1192</v>
      </c>
      <c r="G675" s="286"/>
      <c r="H675" s="287" t="s">
        <v>1</v>
      </c>
      <c r="I675" s="289"/>
      <c r="J675" s="286"/>
      <c r="K675" s="286"/>
      <c r="L675" s="290"/>
      <c r="M675" s="291"/>
      <c r="N675" s="292"/>
      <c r="O675" s="292"/>
      <c r="P675" s="292"/>
      <c r="Q675" s="292"/>
      <c r="R675" s="292"/>
      <c r="S675" s="292"/>
      <c r="T675" s="293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T675" s="294" t="s">
        <v>182</v>
      </c>
      <c r="AU675" s="294" t="s">
        <v>85</v>
      </c>
      <c r="AV675" s="15" t="s">
        <v>83</v>
      </c>
      <c r="AW675" s="15" t="s">
        <v>32</v>
      </c>
      <c r="AX675" s="15" t="s">
        <v>76</v>
      </c>
      <c r="AY675" s="294" t="s">
        <v>173</v>
      </c>
    </row>
    <row r="676" s="12" customFormat="1">
      <c r="A676" s="12"/>
      <c r="B676" s="238"/>
      <c r="C676" s="239"/>
      <c r="D676" s="233" t="s">
        <v>182</v>
      </c>
      <c r="E676" s="240" t="s">
        <v>1</v>
      </c>
      <c r="F676" s="241" t="s">
        <v>1193</v>
      </c>
      <c r="G676" s="239"/>
      <c r="H676" s="242">
        <v>51.100000000000001</v>
      </c>
      <c r="I676" s="243"/>
      <c r="J676" s="239"/>
      <c r="K676" s="239"/>
      <c r="L676" s="244"/>
      <c r="M676" s="245"/>
      <c r="N676" s="246"/>
      <c r="O676" s="246"/>
      <c r="P676" s="246"/>
      <c r="Q676" s="246"/>
      <c r="R676" s="246"/>
      <c r="S676" s="246"/>
      <c r="T676" s="247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T676" s="248" t="s">
        <v>182</v>
      </c>
      <c r="AU676" s="248" t="s">
        <v>85</v>
      </c>
      <c r="AV676" s="12" t="s">
        <v>85</v>
      </c>
      <c r="AW676" s="12" t="s">
        <v>32</v>
      </c>
      <c r="AX676" s="12" t="s">
        <v>76</v>
      </c>
      <c r="AY676" s="248" t="s">
        <v>173</v>
      </c>
    </row>
    <row r="677" s="15" customFormat="1">
      <c r="A677" s="15"/>
      <c r="B677" s="285"/>
      <c r="C677" s="286"/>
      <c r="D677" s="233" t="s">
        <v>182</v>
      </c>
      <c r="E677" s="287" t="s">
        <v>1</v>
      </c>
      <c r="F677" s="288" t="s">
        <v>1126</v>
      </c>
      <c r="G677" s="286"/>
      <c r="H677" s="287" t="s">
        <v>1</v>
      </c>
      <c r="I677" s="289"/>
      <c r="J677" s="286"/>
      <c r="K677" s="286"/>
      <c r="L677" s="290"/>
      <c r="M677" s="291"/>
      <c r="N677" s="292"/>
      <c r="O677" s="292"/>
      <c r="P677" s="292"/>
      <c r="Q677" s="292"/>
      <c r="R677" s="292"/>
      <c r="S677" s="292"/>
      <c r="T677" s="293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T677" s="294" t="s">
        <v>182</v>
      </c>
      <c r="AU677" s="294" t="s">
        <v>85</v>
      </c>
      <c r="AV677" s="15" t="s">
        <v>83</v>
      </c>
      <c r="AW677" s="15" t="s">
        <v>32</v>
      </c>
      <c r="AX677" s="15" t="s">
        <v>76</v>
      </c>
      <c r="AY677" s="294" t="s">
        <v>173</v>
      </c>
    </row>
    <row r="678" s="12" customFormat="1">
      <c r="A678" s="12"/>
      <c r="B678" s="238"/>
      <c r="C678" s="239"/>
      <c r="D678" s="233" t="s">
        <v>182</v>
      </c>
      <c r="E678" s="240" t="s">
        <v>1</v>
      </c>
      <c r="F678" s="241" t="s">
        <v>1194</v>
      </c>
      <c r="G678" s="239"/>
      <c r="H678" s="242">
        <v>8.5500000000000007</v>
      </c>
      <c r="I678" s="243"/>
      <c r="J678" s="239"/>
      <c r="K678" s="239"/>
      <c r="L678" s="244"/>
      <c r="M678" s="245"/>
      <c r="N678" s="246"/>
      <c r="O678" s="246"/>
      <c r="P678" s="246"/>
      <c r="Q678" s="246"/>
      <c r="R678" s="246"/>
      <c r="S678" s="246"/>
      <c r="T678" s="247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T678" s="248" t="s">
        <v>182</v>
      </c>
      <c r="AU678" s="248" t="s">
        <v>85</v>
      </c>
      <c r="AV678" s="12" t="s">
        <v>85</v>
      </c>
      <c r="AW678" s="12" t="s">
        <v>32</v>
      </c>
      <c r="AX678" s="12" t="s">
        <v>76</v>
      </c>
      <c r="AY678" s="248" t="s">
        <v>173</v>
      </c>
    </row>
    <row r="679" s="13" customFormat="1">
      <c r="A679" s="13"/>
      <c r="B679" s="249"/>
      <c r="C679" s="250"/>
      <c r="D679" s="233" t="s">
        <v>182</v>
      </c>
      <c r="E679" s="251" t="s">
        <v>1</v>
      </c>
      <c r="F679" s="252" t="s">
        <v>184</v>
      </c>
      <c r="G679" s="250"/>
      <c r="H679" s="253">
        <v>78.649999999999991</v>
      </c>
      <c r="I679" s="254"/>
      <c r="J679" s="250"/>
      <c r="K679" s="250"/>
      <c r="L679" s="255"/>
      <c r="M679" s="256"/>
      <c r="N679" s="257"/>
      <c r="O679" s="257"/>
      <c r="P679" s="257"/>
      <c r="Q679" s="257"/>
      <c r="R679" s="257"/>
      <c r="S679" s="257"/>
      <c r="T679" s="258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59" t="s">
        <v>182</v>
      </c>
      <c r="AU679" s="259" t="s">
        <v>85</v>
      </c>
      <c r="AV679" s="13" t="s">
        <v>178</v>
      </c>
      <c r="AW679" s="13" t="s">
        <v>32</v>
      </c>
      <c r="AX679" s="13" t="s">
        <v>83</v>
      </c>
      <c r="AY679" s="259" t="s">
        <v>173</v>
      </c>
    </row>
    <row r="680" s="2" customFormat="1" ht="21.75" customHeight="1">
      <c r="A680" s="39"/>
      <c r="B680" s="40"/>
      <c r="C680" s="275" t="s">
        <v>775</v>
      </c>
      <c r="D680" s="275" t="s">
        <v>335</v>
      </c>
      <c r="E680" s="276" t="s">
        <v>1113</v>
      </c>
      <c r="F680" s="277" t="s">
        <v>1114</v>
      </c>
      <c r="G680" s="278" t="s">
        <v>314</v>
      </c>
      <c r="H680" s="279">
        <v>1.452</v>
      </c>
      <c r="I680" s="280"/>
      <c r="J680" s="281">
        <f>ROUND(I680*H680,2)</f>
        <v>0</v>
      </c>
      <c r="K680" s="277" t="s">
        <v>283</v>
      </c>
      <c r="L680" s="282"/>
      <c r="M680" s="283" t="s">
        <v>1</v>
      </c>
      <c r="N680" s="284" t="s">
        <v>41</v>
      </c>
      <c r="O680" s="92"/>
      <c r="P680" s="229">
        <f>O680*H680</f>
        <v>0</v>
      </c>
      <c r="Q680" s="229">
        <v>0</v>
      </c>
      <c r="R680" s="229">
        <f>Q680*H680</f>
        <v>0</v>
      </c>
      <c r="S680" s="229">
        <v>0</v>
      </c>
      <c r="T680" s="230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31" t="s">
        <v>358</v>
      </c>
      <c r="AT680" s="231" t="s">
        <v>335</v>
      </c>
      <c r="AU680" s="231" t="s">
        <v>85</v>
      </c>
      <c r="AY680" s="18" t="s">
        <v>173</v>
      </c>
      <c r="BE680" s="232">
        <f>IF(N680="základní",J680,0)</f>
        <v>0</v>
      </c>
      <c r="BF680" s="232">
        <f>IF(N680="snížená",J680,0)</f>
        <v>0</v>
      </c>
      <c r="BG680" s="232">
        <f>IF(N680="zákl. přenesená",J680,0)</f>
        <v>0</v>
      </c>
      <c r="BH680" s="232">
        <f>IF(N680="sníž. přenesená",J680,0)</f>
        <v>0</v>
      </c>
      <c r="BI680" s="232">
        <f>IF(N680="nulová",J680,0)</f>
        <v>0</v>
      </c>
      <c r="BJ680" s="18" t="s">
        <v>83</v>
      </c>
      <c r="BK680" s="232">
        <f>ROUND(I680*H680,2)</f>
        <v>0</v>
      </c>
      <c r="BL680" s="18" t="s">
        <v>251</v>
      </c>
      <c r="BM680" s="231" t="s">
        <v>1195</v>
      </c>
    </row>
    <row r="681" s="2" customFormat="1" ht="24.15" customHeight="1">
      <c r="A681" s="39"/>
      <c r="B681" s="40"/>
      <c r="C681" s="220" t="s">
        <v>1196</v>
      </c>
      <c r="D681" s="220" t="s">
        <v>174</v>
      </c>
      <c r="E681" s="221" t="s">
        <v>1197</v>
      </c>
      <c r="F681" s="222" t="s">
        <v>1198</v>
      </c>
      <c r="G681" s="223" t="s">
        <v>314</v>
      </c>
      <c r="H681" s="224">
        <v>1.3200000000000001</v>
      </c>
      <c r="I681" s="225"/>
      <c r="J681" s="226">
        <f>ROUND(I681*H681,2)</f>
        <v>0</v>
      </c>
      <c r="K681" s="222" t="s">
        <v>283</v>
      </c>
      <c r="L681" s="45"/>
      <c r="M681" s="227" t="s">
        <v>1</v>
      </c>
      <c r="N681" s="228" t="s">
        <v>41</v>
      </c>
      <c r="O681" s="92"/>
      <c r="P681" s="229">
        <f>O681*H681</f>
        <v>0</v>
      </c>
      <c r="Q681" s="229">
        <v>0</v>
      </c>
      <c r="R681" s="229">
        <f>Q681*H681</f>
        <v>0</v>
      </c>
      <c r="S681" s="229">
        <v>0</v>
      </c>
      <c r="T681" s="230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31" t="s">
        <v>251</v>
      </c>
      <c r="AT681" s="231" t="s">
        <v>174</v>
      </c>
      <c r="AU681" s="231" t="s">
        <v>85</v>
      </c>
      <c r="AY681" s="18" t="s">
        <v>173</v>
      </c>
      <c r="BE681" s="232">
        <f>IF(N681="základní",J681,0)</f>
        <v>0</v>
      </c>
      <c r="BF681" s="232">
        <f>IF(N681="snížená",J681,0)</f>
        <v>0</v>
      </c>
      <c r="BG681" s="232">
        <f>IF(N681="zákl. přenesená",J681,0)</f>
        <v>0</v>
      </c>
      <c r="BH681" s="232">
        <f>IF(N681="sníž. přenesená",J681,0)</f>
        <v>0</v>
      </c>
      <c r="BI681" s="232">
        <f>IF(N681="nulová",J681,0)</f>
        <v>0</v>
      </c>
      <c r="BJ681" s="18" t="s">
        <v>83</v>
      </c>
      <c r="BK681" s="232">
        <f>ROUND(I681*H681,2)</f>
        <v>0</v>
      </c>
      <c r="BL681" s="18" t="s">
        <v>251</v>
      </c>
      <c r="BM681" s="231" t="s">
        <v>1199</v>
      </c>
    </row>
    <row r="682" s="2" customFormat="1" ht="49.05" customHeight="1">
      <c r="A682" s="39"/>
      <c r="B682" s="40"/>
      <c r="C682" s="220" t="s">
        <v>779</v>
      </c>
      <c r="D682" s="220" t="s">
        <v>174</v>
      </c>
      <c r="E682" s="221" t="s">
        <v>1200</v>
      </c>
      <c r="F682" s="222" t="s">
        <v>1201</v>
      </c>
      <c r="G682" s="223" t="s">
        <v>221</v>
      </c>
      <c r="H682" s="224">
        <v>11.702999999999999</v>
      </c>
      <c r="I682" s="225"/>
      <c r="J682" s="226">
        <f>ROUND(I682*H682,2)</f>
        <v>0</v>
      </c>
      <c r="K682" s="222" t="s">
        <v>283</v>
      </c>
      <c r="L682" s="45"/>
      <c r="M682" s="227" t="s">
        <v>1</v>
      </c>
      <c r="N682" s="228" t="s">
        <v>41</v>
      </c>
      <c r="O682" s="92"/>
      <c r="P682" s="229">
        <f>O682*H682</f>
        <v>0</v>
      </c>
      <c r="Q682" s="229">
        <v>0</v>
      </c>
      <c r="R682" s="229">
        <f>Q682*H682</f>
        <v>0</v>
      </c>
      <c r="S682" s="229">
        <v>0</v>
      </c>
      <c r="T682" s="230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31" t="s">
        <v>251</v>
      </c>
      <c r="AT682" s="231" t="s">
        <v>174</v>
      </c>
      <c r="AU682" s="231" t="s">
        <v>85</v>
      </c>
      <c r="AY682" s="18" t="s">
        <v>173</v>
      </c>
      <c r="BE682" s="232">
        <f>IF(N682="základní",J682,0)</f>
        <v>0</v>
      </c>
      <c r="BF682" s="232">
        <f>IF(N682="snížená",J682,0)</f>
        <v>0</v>
      </c>
      <c r="BG682" s="232">
        <f>IF(N682="zákl. přenesená",J682,0)</f>
        <v>0</v>
      </c>
      <c r="BH682" s="232">
        <f>IF(N682="sníž. přenesená",J682,0)</f>
        <v>0</v>
      </c>
      <c r="BI682" s="232">
        <f>IF(N682="nulová",J682,0)</f>
        <v>0</v>
      </c>
      <c r="BJ682" s="18" t="s">
        <v>83</v>
      </c>
      <c r="BK682" s="232">
        <f>ROUND(I682*H682,2)</f>
        <v>0</v>
      </c>
      <c r="BL682" s="18" t="s">
        <v>251</v>
      </c>
      <c r="BM682" s="231" t="s">
        <v>1202</v>
      </c>
    </row>
    <row r="683" s="11" customFormat="1" ht="22.8" customHeight="1">
      <c r="A683" s="11"/>
      <c r="B683" s="206"/>
      <c r="C683" s="207"/>
      <c r="D683" s="208" t="s">
        <v>75</v>
      </c>
      <c r="E683" s="273" t="s">
        <v>1203</v>
      </c>
      <c r="F683" s="273" t="s">
        <v>1204</v>
      </c>
      <c r="G683" s="207"/>
      <c r="H683" s="207"/>
      <c r="I683" s="210"/>
      <c r="J683" s="274">
        <f>BK683</f>
        <v>0</v>
      </c>
      <c r="K683" s="207"/>
      <c r="L683" s="212"/>
      <c r="M683" s="213"/>
      <c r="N683" s="214"/>
      <c r="O683" s="214"/>
      <c r="P683" s="215">
        <f>SUM(P684:P730)</f>
        <v>0</v>
      </c>
      <c r="Q683" s="214"/>
      <c r="R683" s="215">
        <f>SUM(R684:R730)</f>
        <v>0</v>
      </c>
      <c r="S683" s="214"/>
      <c r="T683" s="216">
        <f>SUM(T684:T730)</f>
        <v>0</v>
      </c>
      <c r="U683" s="11"/>
      <c r="V683" s="11"/>
      <c r="W683" s="11"/>
      <c r="X683" s="11"/>
      <c r="Y683" s="11"/>
      <c r="Z683" s="11"/>
      <c r="AA683" s="11"/>
      <c r="AB683" s="11"/>
      <c r="AC683" s="11"/>
      <c r="AD683" s="11"/>
      <c r="AE683" s="11"/>
      <c r="AR683" s="217" t="s">
        <v>85</v>
      </c>
      <c r="AT683" s="218" t="s">
        <v>75</v>
      </c>
      <c r="AU683" s="218" t="s">
        <v>83</v>
      </c>
      <c r="AY683" s="217" t="s">
        <v>173</v>
      </c>
      <c r="BK683" s="219">
        <f>SUM(BK684:BK730)</f>
        <v>0</v>
      </c>
    </row>
    <row r="684" s="2" customFormat="1" ht="55.5" customHeight="1">
      <c r="A684" s="39"/>
      <c r="B684" s="40"/>
      <c r="C684" s="220" t="s">
        <v>1205</v>
      </c>
      <c r="D684" s="220" t="s">
        <v>174</v>
      </c>
      <c r="E684" s="221" t="s">
        <v>1206</v>
      </c>
      <c r="F684" s="222" t="s">
        <v>1207</v>
      </c>
      <c r="G684" s="223" t="s">
        <v>304</v>
      </c>
      <c r="H684" s="224">
        <v>60.527999999999999</v>
      </c>
      <c r="I684" s="225"/>
      <c r="J684" s="226">
        <f>ROUND(I684*H684,2)</f>
        <v>0</v>
      </c>
      <c r="K684" s="222" t="s">
        <v>283</v>
      </c>
      <c r="L684" s="45"/>
      <c r="M684" s="227" t="s">
        <v>1</v>
      </c>
      <c r="N684" s="228" t="s">
        <v>41</v>
      </c>
      <c r="O684" s="92"/>
      <c r="P684" s="229">
        <f>O684*H684</f>
        <v>0</v>
      </c>
      <c r="Q684" s="229">
        <v>0</v>
      </c>
      <c r="R684" s="229">
        <f>Q684*H684</f>
        <v>0</v>
      </c>
      <c r="S684" s="229">
        <v>0</v>
      </c>
      <c r="T684" s="230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31" t="s">
        <v>251</v>
      </c>
      <c r="AT684" s="231" t="s">
        <v>174</v>
      </c>
      <c r="AU684" s="231" t="s">
        <v>85</v>
      </c>
      <c r="AY684" s="18" t="s">
        <v>173</v>
      </c>
      <c r="BE684" s="232">
        <f>IF(N684="základní",J684,0)</f>
        <v>0</v>
      </c>
      <c r="BF684" s="232">
        <f>IF(N684="snížená",J684,0)</f>
        <v>0</v>
      </c>
      <c r="BG684" s="232">
        <f>IF(N684="zákl. přenesená",J684,0)</f>
        <v>0</v>
      </c>
      <c r="BH684" s="232">
        <f>IF(N684="sníž. přenesená",J684,0)</f>
        <v>0</v>
      </c>
      <c r="BI684" s="232">
        <f>IF(N684="nulová",J684,0)</f>
        <v>0</v>
      </c>
      <c r="BJ684" s="18" t="s">
        <v>83</v>
      </c>
      <c r="BK684" s="232">
        <f>ROUND(I684*H684,2)</f>
        <v>0</v>
      </c>
      <c r="BL684" s="18" t="s">
        <v>251</v>
      </c>
      <c r="BM684" s="231" t="s">
        <v>1208</v>
      </c>
    </row>
    <row r="685" s="12" customFormat="1">
      <c r="A685" s="12"/>
      <c r="B685" s="238"/>
      <c r="C685" s="239"/>
      <c r="D685" s="233" t="s">
        <v>182</v>
      </c>
      <c r="E685" s="240" t="s">
        <v>1</v>
      </c>
      <c r="F685" s="241" t="s">
        <v>1209</v>
      </c>
      <c r="G685" s="239"/>
      <c r="H685" s="242">
        <v>60.527999999999999</v>
      </c>
      <c r="I685" s="243"/>
      <c r="J685" s="239"/>
      <c r="K685" s="239"/>
      <c r="L685" s="244"/>
      <c r="M685" s="245"/>
      <c r="N685" s="246"/>
      <c r="O685" s="246"/>
      <c r="P685" s="246"/>
      <c r="Q685" s="246"/>
      <c r="R685" s="246"/>
      <c r="S685" s="246"/>
      <c r="T685" s="247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T685" s="248" t="s">
        <v>182</v>
      </c>
      <c r="AU685" s="248" t="s">
        <v>85</v>
      </c>
      <c r="AV685" s="12" t="s">
        <v>85</v>
      </c>
      <c r="AW685" s="12" t="s">
        <v>32</v>
      </c>
      <c r="AX685" s="12" t="s">
        <v>76</v>
      </c>
      <c r="AY685" s="248" t="s">
        <v>173</v>
      </c>
    </row>
    <row r="686" s="13" customFormat="1">
      <c r="A686" s="13"/>
      <c r="B686" s="249"/>
      <c r="C686" s="250"/>
      <c r="D686" s="233" t="s">
        <v>182</v>
      </c>
      <c r="E686" s="251" t="s">
        <v>1</v>
      </c>
      <c r="F686" s="252" t="s">
        <v>184</v>
      </c>
      <c r="G686" s="250"/>
      <c r="H686" s="253">
        <v>60.527999999999999</v>
      </c>
      <c r="I686" s="254"/>
      <c r="J686" s="250"/>
      <c r="K686" s="250"/>
      <c r="L686" s="255"/>
      <c r="M686" s="256"/>
      <c r="N686" s="257"/>
      <c r="O686" s="257"/>
      <c r="P686" s="257"/>
      <c r="Q686" s="257"/>
      <c r="R686" s="257"/>
      <c r="S686" s="257"/>
      <c r="T686" s="258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59" t="s">
        <v>182</v>
      </c>
      <c r="AU686" s="259" t="s">
        <v>85</v>
      </c>
      <c r="AV686" s="13" t="s">
        <v>178</v>
      </c>
      <c r="AW686" s="13" t="s">
        <v>32</v>
      </c>
      <c r="AX686" s="13" t="s">
        <v>83</v>
      </c>
      <c r="AY686" s="259" t="s">
        <v>173</v>
      </c>
    </row>
    <row r="687" s="2" customFormat="1" ht="62.7" customHeight="1">
      <c r="A687" s="39"/>
      <c r="B687" s="40"/>
      <c r="C687" s="220" t="s">
        <v>784</v>
      </c>
      <c r="D687" s="220" t="s">
        <v>174</v>
      </c>
      <c r="E687" s="221" t="s">
        <v>1210</v>
      </c>
      <c r="F687" s="222" t="s">
        <v>1211</v>
      </c>
      <c r="G687" s="223" t="s">
        <v>304</v>
      </c>
      <c r="H687" s="224">
        <v>27.652000000000001</v>
      </c>
      <c r="I687" s="225"/>
      <c r="J687" s="226">
        <f>ROUND(I687*H687,2)</f>
        <v>0</v>
      </c>
      <c r="K687" s="222" t="s">
        <v>283</v>
      </c>
      <c r="L687" s="45"/>
      <c r="M687" s="227" t="s">
        <v>1</v>
      </c>
      <c r="N687" s="228" t="s">
        <v>41</v>
      </c>
      <c r="O687" s="92"/>
      <c r="P687" s="229">
        <f>O687*H687</f>
        <v>0</v>
      </c>
      <c r="Q687" s="229">
        <v>0</v>
      </c>
      <c r="R687" s="229">
        <f>Q687*H687</f>
        <v>0</v>
      </c>
      <c r="S687" s="229">
        <v>0</v>
      </c>
      <c r="T687" s="230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31" t="s">
        <v>251</v>
      </c>
      <c r="AT687" s="231" t="s">
        <v>174</v>
      </c>
      <c r="AU687" s="231" t="s">
        <v>85</v>
      </c>
      <c r="AY687" s="18" t="s">
        <v>173</v>
      </c>
      <c r="BE687" s="232">
        <f>IF(N687="základní",J687,0)</f>
        <v>0</v>
      </c>
      <c r="BF687" s="232">
        <f>IF(N687="snížená",J687,0)</f>
        <v>0</v>
      </c>
      <c r="BG687" s="232">
        <f>IF(N687="zákl. přenesená",J687,0)</f>
        <v>0</v>
      </c>
      <c r="BH687" s="232">
        <f>IF(N687="sníž. přenesená",J687,0)</f>
        <v>0</v>
      </c>
      <c r="BI687" s="232">
        <f>IF(N687="nulová",J687,0)</f>
        <v>0</v>
      </c>
      <c r="BJ687" s="18" t="s">
        <v>83</v>
      </c>
      <c r="BK687" s="232">
        <f>ROUND(I687*H687,2)</f>
        <v>0</v>
      </c>
      <c r="BL687" s="18" t="s">
        <v>251</v>
      </c>
      <c r="BM687" s="231" t="s">
        <v>1212</v>
      </c>
    </row>
    <row r="688" s="12" customFormat="1">
      <c r="A688" s="12"/>
      <c r="B688" s="238"/>
      <c r="C688" s="239"/>
      <c r="D688" s="233" t="s">
        <v>182</v>
      </c>
      <c r="E688" s="240" t="s">
        <v>1</v>
      </c>
      <c r="F688" s="241" t="s">
        <v>1213</v>
      </c>
      <c r="G688" s="239"/>
      <c r="H688" s="242">
        <v>27.652000000000001</v>
      </c>
      <c r="I688" s="243"/>
      <c r="J688" s="239"/>
      <c r="K688" s="239"/>
      <c r="L688" s="244"/>
      <c r="M688" s="245"/>
      <c r="N688" s="246"/>
      <c r="O688" s="246"/>
      <c r="P688" s="246"/>
      <c r="Q688" s="246"/>
      <c r="R688" s="246"/>
      <c r="S688" s="246"/>
      <c r="T688" s="247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T688" s="248" t="s">
        <v>182</v>
      </c>
      <c r="AU688" s="248" t="s">
        <v>85</v>
      </c>
      <c r="AV688" s="12" t="s">
        <v>85</v>
      </c>
      <c r="AW688" s="12" t="s">
        <v>32</v>
      </c>
      <c r="AX688" s="12" t="s">
        <v>76</v>
      </c>
      <c r="AY688" s="248" t="s">
        <v>173</v>
      </c>
    </row>
    <row r="689" s="13" customFormat="1">
      <c r="A689" s="13"/>
      <c r="B689" s="249"/>
      <c r="C689" s="250"/>
      <c r="D689" s="233" t="s">
        <v>182</v>
      </c>
      <c r="E689" s="251" t="s">
        <v>1</v>
      </c>
      <c r="F689" s="252" t="s">
        <v>184</v>
      </c>
      <c r="G689" s="250"/>
      <c r="H689" s="253">
        <v>27.652000000000001</v>
      </c>
      <c r="I689" s="254"/>
      <c r="J689" s="250"/>
      <c r="K689" s="250"/>
      <c r="L689" s="255"/>
      <c r="M689" s="256"/>
      <c r="N689" s="257"/>
      <c r="O689" s="257"/>
      <c r="P689" s="257"/>
      <c r="Q689" s="257"/>
      <c r="R689" s="257"/>
      <c r="S689" s="257"/>
      <c r="T689" s="258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59" t="s">
        <v>182</v>
      </c>
      <c r="AU689" s="259" t="s">
        <v>85</v>
      </c>
      <c r="AV689" s="13" t="s">
        <v>178</v>
      </c>
      <c r="AW689" s="13" t="s">
        <v>32</v>
      </c>
      <c r="AX689" s="13" t="s">
        <v>83</v>
      </c>
      <c r="AY689" s="259" t="s">
        <v>173</v>
      </c>
    </row>
    <row r="690" s="2" customFormat="1" ht="66.75" customHeight="1">
      <c r="A690" s="39"/>
      <c r="B690" s="40"/>
      <c r="C690" s="220" t="s">
        <v>1214</v>
      </c>
      <c r="D690" s="220" t="s">
        <v>174</v>
      </c>
      <c r="E690" s="221" t="s">
        <v>1215</v>
      </c>
      <c r="F690" s="222" t="s">
        <v>1216</v>
      </c>
      <c r="G690" s="223" t="s">
        <v>304</v>
      </c>
      <c r="H690" s="224">
        <v>96.519000000000005</v>
      </c>
      <c r="I690" s="225"/>
      <c r="J690" s="226">
        <f>ROUND(I690*H690,2)</f>
        <v>0</v>
      </c>
      <c r="K690" s="222" t="s">
        <v>283</v>
      </c>
      <c r="L690" s="45"/>
      <c r="M690" s="227" t="s">
        <v>1</v>
      </c>
      <c r="N690" s="228" t="s">
        <v>41</v>
      </c>
      <c r="O690" s="92"/>
      <c r="P690" s="229">
        <f>O690*H690</f>
        <v>0</v>
      </c>
      <c r="Q690" s="229">
        <v>0</v>
      </c>
      <c r="R690" s="229">
        <f>Q690*H690</f>
        <v>0</v>
      </c>
      <c r="S690" s="229">
        <v>0</v>
      </c>
      <c r="T690" s="230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31" t="s">
        <v>251</v>
      </c>
      <c r="AT690" s="231" t="s">
        <v>174</v>
      </c>
      <c r="AU690" s="231" t="s">
        <v>85</v>
      </c>
      <c r="AY690" s="18" t="s">
        <v>173</v>
      </c>
      <c r="BE690" s="232">
        <f>IF(N690="základní",J690,0)</f>
        <v>0</v>
      </c>
      <c r="BF690" s="232">
        <f>IF(N690="snížená",J690,0)</f>
        <v>0</v>
      </c>
      <c r="BG690" s="232">
        <f>IF(N690="zákl. přenesená",J690,0)</f>
        <v>0</v>
      </c>
      <c r="BH690" s="232">
        <f>IF(N690="sníž. přenesená",J690,0)</f>
        <v>0</v>
      </c>
      <c r="BI690" s="232">
        <f>IF(N690="nulová",J690,0)</f>
        <v>0</v>
      </c>
      <c r="BJ690" s="18" t="s">
        <v>83</v>
      </c>
      <c r="BK690" s="232">
        <f>ROUND(I690*H690,2)</f>
        <v>0</v>
      </c>
      <c r="BL690" s="18" t="s">
        <v>251</v>
      </c>
      <c r="BM690" s="231" t="s">
        <v>1217</v>
      </c>
    </row>
    <row r="691" s="12" customFormat="1">
      <c r="A691" s="12"/>
      <c r="B691" s="238"/>
      <c r="C691" s="239"/>
      <c r="D691" s="233" t="s">
        <v>182</v>
      </c>
      <c r="E691" s="240" t="s">
        <v>1</v>
      </c>
      <c r="F691" s="241" t="s">
        <v>1218</v>
      </c>
      <c r="G691" s="239"/>
      <c r="H691" s="242">
        <v>64.557000000000002</v>
      </c>
      <c r="I691" s="243"/>
      <c r="J691" s="239"/>
      <c r="K691" s="239"/>
      <c r="L691" s="244"/>
      <c r="M691" s="245"/>
      <c r="N691" s="246"/>
      <c r="O691" s="246"/>
      <c r="P691" s="246"/>
      <c r="Q691" s="246"/>
      <c r="R691" s="246"/>
      <c r="S691" s="246"/>
      <c r="T691" s="247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T691" s="248" t="s">
        <v>182</v>
      </c>
      <c r="AU691" s="248" t="s">
        <v>85</v>
      </c>
      <c r="AV691" s="12" t="s">
        <v>85</v>
      </c>
      <c r="AW691" s="12" t="s">
        <v>32</v>
      </c>
      <c r="AX691" s="12" t="s">
        <v>76</v>
      </c>
      <c r="AY691" s="248" t="s">
        <v>173</v>
      </c>
    </row>
    <row r="692" s="12" customFormat="1">
      <c r="A692" s="12"/>
      <c r="B692" s="238"/>
      <c r="C692" s="239"/>
      <c r="D692" s="233" t="s">
        <v>182</v>
      </c>
      <c r="E692" s="240" t="s">
        <v>1</v>
      </c>
      <c r="F692" s="241" t="s">
        <v>1219</v>
      </c>
      <c r="G692" s="239"/>
      <c r="H692" s="242">
        <v>31.962</v>
      </c>
      <c r="I692" s="243"/>
      <c r="J692" s="239"/>
      <c r="K692" s="239"/>
      <c r="L692" s="244"/>
      <c r="M692" s="245"/>
      <c r="N692" s="246"/>
      <c r="O692" s="246"/>
      <c r="P692" s="246"/>
      <c r="Q692" s="246"/>
      <c r="R692" s="246"/>
      <c r="S692" s="246"/>
      <c r="T692" s="247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T692" s="248" t="s">
        <v>182</v>
      </c>
      <c r="AU692" s="248" t="s">
        <v>85</v>
      </c>
      <c r="AV692" s="12" t="s">
        <v>85</v>
      </c>
      <c r="AW692" s="12" t="s">
        <v>32</v>
      </c>
      <c r="AX692" s="12" t="s">
        <v>76</v>
      </c>
      <c r="AY692" s="248" t="s">
        <v>173</v>
      </c>
    </row>
    <row r="693" s="13" customFormat="1">
      <c r="A693" s="13"/>
      <c r="B693" s="249"/>
      <c r="C693" s="250"/>
      <c r="D693" s="233" t="s">
        <v>182</v>
      </c>
      <c r="E693" s="251" t="s">
        <v>1</v>
      </c>
      <c r="F693" s="252" t="s">
        <v>184</v>
      </c>
      <c r="G693" s="250"/>
      <c r="H693" s="253">
        <v>96.519000000000005</v>
      </c>
      <c r="I693" s="254"/>
      <c r="J693" s="250"/>
      <c r="K693" s="250"/>
      <c r="L693" s="255"/>
      <c r="M693" s="256"/>
      <c r="N693" s="257"/>
      <c r="O693" s="257"/>
      <c r="P693" s="257"/>
      <c r="Q693" s="257"/>
      <c r="R693" s="257"/>
      <c r="S693" s="257"/>
      <c r="T693" s="258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59" t="s">
        <v>182</v>
      </c>
      <c r="AU693" s="259" t="s">
        <v>85</v>
      </c>
      <c r="AV693" s="13" t="s">
        <v>178</v>
      </c>
      <c r="AW693" s="13" t="s">
        <v>32</v>
      </c>
      <c r="AX693" s="13" t="s">
        <v>83</v>
      </c>
      <c r="AY693" s="259" t="s">
        <v>173</v>
      </c>
    </row>
    <row r="694" s="2" customFormat="1" ht="62.7" customHeight="1">
      <c r="A694" s="39"/>
      <c r="B694" s="40"/>
      <c r="C694" s="220" t="s">
        <v>787</v>
      </c>
      <c r="D694" s="220" t="s">
        <v>174</v>
      </c>
      <c r="E694" s="221" t="s">
        <v>1220</v>
      </c>
      <c r="F694" s="222" t="s">
        <v>1221</v>
      </c>
      <c r="G694" s="223" t="s">
        <v>304</v>
      </c>
      <c r="H694" s="224">
        <v>14.021000000000001</v>
      </c>
      <c r="I694" s="225"/>
      <c r="J694" s="226">
        <f>ROUND(I694*H694,2)</f>
        <v>0</v>
      </c>
      <c r="K694" s="222" t="s">
        <v>283</v>
      </c>
      <c r="L694" s="45"/>
      <c r="M694" s="227" t="s">
        <v>1</v>
      </c>
      <c r="N694" s="228" t="s">
        <v>41</v>
      </c>
      <c r="O694" s="92"/>
      <c r="P694" s="229">
        <f>O694*H694</f>
        <v>0</v>
      </c>
      <c r="Q694" s="229">
        <v>0</v>
      </c>
      <c r="R694" s="229">
        <f>Q694*H694</f>
        <v>0</v>
      </c>
      <c r="S694" s="229">
        <v>0</v>
      </c>
      <c r="T694" s="230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31" t="s">
        <v>251</v>
      </c>
      <c r="AT694" s="231" t="s">
        <v>174</v>
      </c>
      <c r="AU694" s="231" t="s">
        <v>85</v>
      </c>
      <c r="AY694" s="18" t="s">
        <v>173</v>
      </c>
      <c r="BE694" s="232">
        <f>IF(N694="základní",J694,0)</f>
        <v>0</v>
      </c>
      <c r="BF694" s="232">
        <f>IF(N694="snížená",J694,0)</f>
        <v>0</v>
      </c>
      <c r="BG694" s="232">
        <f>IF(N694="zákl. přenesená",J694,0)</f>
        <v>0</v>
      </c>
      <c r="BH694" s="232">
        <f>IF(N694="sníž. přenesená",J694,0)</f>
        <v>0</v>
      </c>
      <c r="BI694" s="232">
        <f>IF(N694="nulová",J694,0)</f>
        <v>0</v>
      </c>
      <c r="BJ694" s="18" t="s">
        <v>83</v>
      </c>
      <c r="BK694" s="232">
        <f>ROUND(I694*H694,2)</f>
        <v>0</v>
      </c>
      <c r="BL694" s="18" t="s">
        <v>251</v>
      </c>
      <c r="BM694" s="231" t="s">
        <v>1222</v>
      </c>
    </row>
    <row r="695" s="12" customFormat="1">
      <c r="A695" s="12"/>
      <c r="B695" s="238"/>
      <c r="C695" s="239"/>
      <c r="D695" s="233" t="s">
        <v>182</v>
      </c>
      <c r="E695" s="240" t="s">
        <v>1</v>
      </c>
      <c r="F695" s="241" t="s">
        <v>1223</v>
      </c>
      <c r="G695" s="239"/>
      <c r="H695" s="242">
        <v>14.021000000000001</v>
      </c>
      <c r="I695" s="243"/>
      <c r="J695" s="239"/>
      <c r="K695" s="239"/>
      <c r="L695" s="244"/>
      <c r="M695" s="245"/>
      <c r="N695" s="246"/>
      <c r="O695" s="246"/>
      <c r="P695" s="246"/>
      <c r="Q695" s="246"/>
      <c r="R695" s="246"/>
      <c r="S695" s="246"/>
      <c r="T695" s="247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T695" s="248" t="s">
        <v>182</v>
      </c>
      <c r="AU695" s="248" t="s">
        <v>85</v>
      </c>
      <c r="AV695" s="12" t="s">
        <v>85</v>
      </c>
      <c r="AW695" s="12" t="s">
        <v>32</v>
      </c>
      <c r="AX695" s="12" t="s">
        <v>76</v>
      </c>
      <c r="AY695" s="248" t="s">
        <v>173</v>
      </c>
    </row>
    <row r="696" s="13" customFormat="1">
      <c r="A696" s="13"/>
      <c r="B696" s="249"/>
      <c r="C696" s="250"/>
      <c r="D696" s="233" t="s">
        <v>182</v>
      </c>
      <c r="E696" s="251" t="s">
        <v>1</v>
      </c>
      <c r="F696" s="252" t="s">
        <v>184</v>
      </c>
      <c r="G696" s="250"/>
      <c r="H696" s="253">
        <v>14.021000000000001</v>
      </c>
      <c r="I696" s="254"/>
      <c r="J696" s="250"/>
      <c r="K696" s="250"/>
      <c r="L696" s="255"/>
      <c r="M696" s="256"/>
      <c r="N696" s="257"/>
      <c r="O696" s="257"/>
      <c r="P696" s="257"/>
      <c r="Q696" s="257"/>
      <c r="R696" s="257"/>
      <c r="S696" s="257"/>
      <c r="T696" s="258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59" t="s">
        <v>182</v>
      </c>
      <c r="AU696" s="259" t="s">
        <v>85</v>
      </c>
      <c r="AV696" s="13" t="s">
        <v>178</v>
      </c>
      <c r="AW696" s="13" t="s">
        <v>32</v>
      </c>
      <c r="AX696" s="13" t="s">
        <v>83</v>
      </c>
      <c r="AY696" s="259" t="s">
        <v>173</v>
      </c>
    </row>
    <row r="697" s="2" customFormat="1" ht="49.05" customHeight="1">
      <c r="A697" s="39"/>
      <c r="B697" s="40"/>
      <c r="C697" s="220" t="s">
        <v>1224</v>
      </c>
      <c r="D697" s="220" t="s">
        <v>174</v>
      </c>
      <c r="E697" s="221" t="s">
        <v>1225</v>
      </c>
      <c r="F697" s="222" t="s">
        <v>1226</v>
      </c>
      <c r="G697" s="223" t="s">
        <v>304</v>
      </c>
      <c r="H697" s="224">
        <v>65.680000000000007</v>
      </c>
      <c r="I697" s="225"/>
      <c r="J697" s="226">
        <f>ROUND(I697*H697,2)</f>
        <v>0</v>
      </c>
      <c r="K697" s="222" t="s">
        <v>283</v>
      </c>
      <c r="L697" s="45"/>
      <c r="M697" s="227" t="s">
        <v>1</v>
      </c>
      <c r="N697" s="228" t="s">
        <v>41</v>
      </c>
      <c r="O697" s="92"/>
      <c r="P697" s="229">
        <f>O697*H697</f>
        <v>0</v>
      </c>
      <c r="Q697" s="229">
        <v>0</v>
      </c>
      <c r="R697" s="229">
        <f>Q697*H697</f>
        <v>0</v>
      </c>
      <c r="S697" s="229">
        <v>0</v>
      </c>
      <c r="T697" s="230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31" t="s">
        <v>251</v>
      </c>
      <c r="AT697" s="231" t="s">
        <v>174</v>
      </c>
      <c r="AU697" s="231" t="s">
        <v>85</v>
      </c>
      <c r="AY697" s="18" t="s">
        <v>173</v>
      </c>
      <c r="BE697" s="232">
        <f>IF(N697="základní",J697,0)</f>
        <v>0</v>
      </c>
      <c r="BF697" s="232">
        <f>IF(N697="snížená",J697,0)</f>
        <v>0</v>
      </c>
      <c r="BG697" s="232">
        <f>IF(N697="zákl. přenesená",J697,0)</f>
        <v>0</v>
      </c>
      <c r="BH697" s="232">
        <f>IF(N697="sníž. přenesená",J697,0)</f>
        <v>0</v>
      </c>
      <c r="BI697" s="232">
        <f>IF(N697="nulová",J697,0)</f>
        <v>0</v>
      </c>
      <c r="BJ697" s="18" t="s">
        <v>83</v>
      </c>
      <c r="BK697" s="232">
        <f>ROUND(I697*H697,2)</f>
        <v>0</v>
      </c>
      <c r="BL697" s="18" t="s">
        <v>251</v>
      </c>
      <c r="BM697" s="231" t="s">
        <v>1227</v>
      </c>
    </row>
    <row r="698" s="12" customFormat="1">
      <c r="A698" s="12"/>
      <c r="B698" s="238"/>
      <c r="C698" s="239"/>
      <c r="D698" s="233" t="s">
        <v>182</v>
      </c>
      <c r="E698" s="240" t="s">
        <v>1</v>
      </c>
      <c r="F698" s="241" t="s">
        <v>1228</v>
      </c>
      <c r="G698" s="239"/>
      <c r="H698" s="242">
        <v>65.680000000000007</v>
      </c>
      <c r="I698" s="243"/>
      <c r="J698" s="239"/>
      <c r="K698" s="239"/>
      <c r="L698" s="244"/>
      <c r="M698" s="245"/>
      <c r="N698" s="246"/>
      <c r="O698" s="246"/>
      <c r="P698" s="246"/>
      <c r="Q698" s="246"/>
      <c r="R698" s="246"/>
      <c r="S698" s="246"/>
      <c r="T698" s="247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T698" s="248" t="s">
        <v>182</v>
      </c>
      <c r="AU698" s="248" t="s">
        <v>85</v>
      </c>
      <c r="AV698" s="12" t="s">
        <v>85</v>
      </c>
      <c r="AW698" s="12" t="s">
        <v>32</v>
      </c>
      <c r="AX698" s="12" t="s">
        <v>76</v>
      </c>
      <c r="AY698" s="248" t="s">
        <v>173</v>
      </c>
    </row>
    <row r="699" s="13" customFormat="1">
      <c r="A699" s="13"/>
      <c r="B699" s="249"/>
      <c r="C699" s="250"/>
      <c r="D699" s="233" t="s">
        <v>182</v>
      </c>
      <c r="E699" s="251" t="s">
        <v>1</v>
      </c>
      <c r="F699" s="252" t="s">
        <v>184</v>
      </c>
      <c r="G699" s="250"/>
      <c r="H699" s="253">
        <v>65.680000000000007</v>
      </c>
      <c r="I699" s="254"/>
      <c r="J699" s="250"/>
      <c r="K699" s="250"/>
      <c r="L699" s="255"/>
      <c r="M699" s="256"/>
      <c r="N699" s="257"/>
      <c r="O699" s="257"/>
      <c r="P699" s="257"/>
      <c r="Q699" s="257"/>
      <c r="R699" s="257"/>
      <c r="S699" s="257"/>
      <c r="T699" s="258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59" t="s">
        <v>182</v>
      </c>
      <c r="AU699" s="259" t="s">
        <v>85</v>
      </c>
      <c r="AV699" s="13" t="s">
        <v>178</v>
      </c>
      <c r="AW699" s="13" t="s">
        <v>32</v>
      </c>
      <c r="AX699" s="13" t="s">
        <v>83</v>
      </c>
      <c r="AY699" s="259" t="s">
        <v>173</v>
      </c>
    </row>
    <row r="700" s="2" customFormat="1" ht="49.05" customHeight="1">
      <c r="A700" s="39"/>
      <c r="B700" s="40"/>
      <c r="C700" s="220" t="s">
        <v>791</v>
      </c>
      <c r="D700" s="220" t="s">
        <v>174</v>
      </c>
      <c r="E700" s="221" t="s">
        <v>1229</v>
      </c>
      <c r="F700" s="222" t="s">
        <v>1230</v>
      </c>
      <c r="G700" s="223" t="s">
        <v>304</v>
      </c>
      <c r="H700" s="224">
        <v>16.210000000000001</v>
      </c>
      <c r="I700" s="225"/>
      <c r="J700" s="226">
        <f>ROUND(I700*H700,2)</f>
        <v>0</v>
      </c>
      <c r="K700" s="222" t="s">
        <v>283</v>
      </c>
      <c r="L700" s="45"/>
      <c r="M700" s="227" t="s">
        <v>1</v>
      </c>
      <c r="N700" s="228" t="s">
        <v>41</v>
      </c>
      <c r="O700" s="92"/>
      <c r="P700" s="229">
        <f>O700*H700</f>
        <v>0</v>
      </c>
      <c r="Q700" s="229">
        <v>0</v>
      </c>
      <c r="R700" s="229">
        <f>Q700*H700</f>
        <v>0</v>
      </c>
      <c r="S700" s="229">
        <v>0</v>
      </c>
      <c r="T700" s="230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31" t="s">
        <v>251</v>
      </c>
      <c r="AT700" s="231" t="s">
        <v>174</v>
      </c>
      <c r="AU700" s="231" t="s">
        <v>85</v>
      </c>
      <c r="AY700" s="18" t="s">
        <v>173</v>
      </c>
      <c r="BE700" s="232">
        <f>IF(N700="základní",J700,0)</f>
        <v>0</v>
      </c>
      <c r="BF700" s="232">
        <f>IF(N700="snížená",J700,0)</f>
        <v>0</v>
      </c>
      <c r="BG700" s="232">
        <f>IF(N700="zákl. přenesená",J700,0)</f>
        <v>0</v>
      </c>
      <c r="BH700" s="232">
        <f>IF(N700="sníž. přenesená",J700,0)</f>
        <v>0</v>
      </c>
      <c r="BI700" s="232">
        <f>IF(N700="nulová",J700,0)</f>
        <v>0</v>
      </c>
      <c r="BJ700" s="18" t="s">
        <v>83</v>
      </c>
      <c r="BK700" s="232">
        <f>ROUND(I700*H700,2)</f>
        <v>0</v>
      </c>
      <c r="BL700" s="18" t="s">
        <v>251</v>
      </c>
      <c r="BM700" s="231" t="s">
        <v>1231</v>
      </c>
    </row>
    <row r="701" s="12" customFormat="1">
      <c r="A701" s="12"/>
      <c r="B701" s="238"/>
      <c r="C701" s="239"/>
      <c r="D701" s="233" t="s">
        <v>182</v>
      </c>
      <c r="E701" s="240" t="s">
        <v>1</v>
      </c>
      <c r="F701" s="241" t="s">
        <v>1232</v>
      </c>
      <c r="G701" s="239"/>
      <c r="H701" s="242">
        <v>16.210000000000001</v>
      </c>
      <c r="I701" s="243"/>
      <c r="J701" s="239"/>
      <c r="K701" s="239"/>
      <c r="L701" s="244"/>
      <c r="M701" s="245"/>
      <c r="N701" s="246"/>
      <c r="O701" s="246"/>
      <c r="P701" s="246"/>
      <c r="Q701" s="246"/>
      <c r="R701" s="246"/>
      <c r="S701" s="246"/>
      <c r="T701" s="247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T701" s="248" t="s">
        <v>182</v>
      </c>
      <c r="AU701" s="248" t="s">
        <v>85</v>
      </c>
      <c r="AV701" s="12" t="s">
        <v>85</v>
      </c>
      <c r="AW701" s="12" t="s">
        <v>32</v>
      </c>
      <c r="AX701" s="12" t="s">
        <v>76</v>
      </c>
      <c r="AY701" s="248" t="s">
        <v>173</v>
      </c>
    </row>
    <row r="702" s="13" customFormat="1">
      <c r="A702" s="13"/>
      <c r="B702" s="249"/>
      <c r="C702" s="250"/>
      <c r="D702" s="233" t="s">
        <v>182</v>
      </c>
      <c r="E702" s="251" t="s">
        <v>1</v>
      </c>
      <c r="F702" s="252" t="s">
        <v>184</v>
      </c>
      <c r="G702" s="250"/>
      <c r="H702" s="253">
        <v>16.210000000000001</v>
      </c>
      <c r="I702" s="254"/>
      <c r="J702" s="250"/>
      <c r="K702" s="250"/>
      <c r="L702" s="255"/>
      <c r="M702" s="256"/>
      <c r="N702" s="257"/>
      <c r="O702" s="257"/>
      <c r="P702" s="257"/>
      <c r="Q702" s="257"/>
      <c r="R702" s="257"/>
      <c r="S702" s="257"/>
      <c r="T702" s="258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59" t="s">
        <v>182</v>
      </c>
      <c r="AU702" s="259" t="s">
        <v>85</v>
      </c>
      <c r="AV702" s="13" t="s">
        <v>178</v>
      </c>
      <c r="AW702" s="13" t="s">
        <v>32</v>
      </c>
      <c r="AX702" s="13" t="s">
        <v>83</v>
      </c>
      <c r="AY702" s="259" t="s">
        <v>173</v>
      </c>
    </row>
    <row r="703" s="2" customFormat="1" ht="24.15" customHeight="1">
      <c r="A703" s="39"/>
      <c r="B703" s="40"/>
      <c r="C703" s="220" t="s">
        <v>1233</v>
      </c>
      <c r="D703" s="220" t="s">
        <v>174</v>
      </c>
      <c r="E703" s="221" t="s">
        <v>1234</v>
      </c>
      <c r="F703" s="222" t="s">
        <v>1235</v>
      </c>
      <c r="G703" s="223" t="s">
        <v>304</v>
      </c>
      <c r="H703" s="224">
        <v>10</v>
      </c>
      <c r="I703" s="225"/>
      <c r="J703" s="226">
        <f>ROUND(I703*H703,2)</f>
        <v>0</v>
      </c>
      <c r="K703" s="222" t="s">
        <v>283</v>
      </c>
      <c r="L703" s="45"/>
      <c r="M703" s="227" t="s">
        <v>1</v>
      </c>
      <c r="N703" s="228" t="s">
        <v>41</v>
      </c>
      <c r="O703" s="92"/>
      <c r="P703" s="229">
        <f>O703*H703</f>
        <v>0</v>
      </c>
      <c r="Q703" s="229">
        <v>0</v>
      </c>
      <c r="R703" s="229">
        <f>Q703*H703</f>
        <v>0</v>
      </c>
      <c r="S703" s="229">
        <v>0</v>
      </c>
      <c r="T703" s="230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31" t="s">
        <v>251</v>
      </c>
      <c r="AT703" s="231" t="s">
        <v>174</v>
      </c>
      <c r="AU703" s="231" t="s">
        <v>85</v>
      </c>
      <c r="AY703" s="18" t="s">
        <v>173</v>
      </c>
      <c r="BE703" s="232">
        <f>IF(N703="základní",J703,0)</f>
        <v>0</v>
      </c>
      <c r="BF703" s="232">
        <f>IF(N703="snížená",J703,0)</f>
        <v>0</v>
      </c>
      <c r="BG703" s="232">
        <f>IF(N703="zákl. přenesená",J703,0)</f>
        <v>0</v>
      </c>
      <c r="BH703" s="232">
        <f>IF(N703="sníž. přenesená",J703,0)</f>
        <v>0</v>
      </c>
      <c r="BI703" s="232">
        <f>IF(N703="nulová",J703,0)</f>
        <v>0</v>
      </c>
      <c r="BJ703" s="18" t="s">
        <v>83</v>
      </c>
      <c r="BK703" s="232">
        <f>ROUND(I703*H703,2)</f>
        <v>0</v>
      </c>
      <c r="BL703" s="18" t="s">
        <v>251</v>
      </c>
      <c r="BM703" s="231" t="s">
        <v>1236</v>
      </c>
    </row>
    <row r="704" s="2" customFormat="1" ht="21.75" customHeight="1">
      <c r="A704" s="39"/>
      <c r="B704" s="40"/>
      <c r="C704" s="275" t="s">
        <v>794</v>
      </c>
      <c r="D704" s="275" t="s">
        <v>335</v>
      </c>
      <c r="E704" s="276" t="s">
        <v>1237</v>
      </c>
      <c r="F704" s="277" t="s">
        <v>1238</v>
      </c>
      <c r="G704" s="278" t="s">
        <v>353</v>
      </c>
      <c r="H704" s="279">
        <v>10</v>
      </c>
      <c r="I704" s="280"/>
      <c r="J704" s="281">
        <f>ROUND(I704*H704,2)</f>
        <v>0</v>
      </c>
      <c r="K704" s="277" t="s">
        <v>1239</v>
      </c>
      <c r="L704" s="282"/>
      <c r="M704" s="283" t="s">
        <v>1</v>
      </c>
      <c r="N704" s="284" t="s">
        <v>41</v>
      </c>
      <c r="O704" s="92"/>
      <c r="P704" s="229">
        <f>O704*H704</f>
        <v>0</v>
      </c>
      <c r="Q704" s="229">
        <v>0</v>
      </c>
      <c r="R704" s="229">
        <f>Q704*H704</f>
        <v>0</v>
      </c>
      <c r="S704" s="229">
        <v>0</v>
      </c>
      <c r="T704" s="230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31" t="s">
        <v>358</v>
      </c>
      <c r="AT704" s="231" t="s">
        <v>335</v>
      </c>
      <c r="AU704" s="231" t="s">
        <v>85</v>
      </c>
      <c r="AY704" s="18" t="s">
        <v>173</v>
      </c>
      <c r="BE704" s="232">
        <f>IF(N704="základní",J704,0)</f>
        <v>0</v>
      </c>
      <c r="BF704" s="232">
        <f>IF(N704="snížená",J704,0)</f>
        <v>0</v>
      </c>
      <c r="BG704" s="232">
        <f>IF(N704="zákl. přenesená",J704,0)</f>
        <v>0</v>
      </c>
      <c r="BH704" s="232">
        <f>IF(N704="sníž. přenesená",J704,0)</f>
        <v>0</v>
      </c>
      <c r="BI704" s="232">
        <f>IF(N704="nulová",J704,0)</f>
        <v>0</v>
      </c>
      <c r="BJ704" s="18" t="s">
        <v>83</v>
      </c>
      <c r="BK704" s="232">
        <f>ROUND(I704*H704,2)</f>
        <v>0</v>
      </c>
      <c r="BL704" s="18" t="s">
        <v>251</v>
      </c>
      <c r="BM704" s="231" t="s">
        <v>1240</v>
      </c>
    </row>
    <row r="705" s="2" customFormat="1" ht="55.5" customHeight="1">
      <c r="A705" s="39"/>
      <c r="B705" s="40"/>
      <c r="C705" s="220" t="s">
        <v>1241</v>
      </c>
      <c r="D705" s="220" t="s">
        <v>174</v>
      </c>
      <c r="E705" s="221" t="s">
        <v>1242</v>
      </c>
      <c r="F705" s="222" t="s">
        <v>1243</v>
      </c>
      <c r="G705" s="223" t="s">
        <v>304</v>
      </c>
      <c r="H705" s="224">
        <v>153.67699999999999</v>
      </c>
      <c r="I705" s="225"/>
      <c r="J705" s="226">
        <f>ROUND(I705*H705,2)</f>
        <v>0</v>
      </c>
      <c r="K705" s="222" t="s">
        <v>283</v>
      </c>
      <c r="L705" s="45"/>
      <c r="M705" s="227" t="s">
        <v>1</v>
      </c>
      <c r="N705" s="228" t="s">
        <v>41</v>
      </c>
      <c r="O705" s="92"/>
      <c r="P705" s="229">
        <f>O705*H705</f>
        <v>0</v>
      </c>
      <c r="Q705" s="229">
        <v>0</v>
      </c>
      <c r="R705" s="229">
        <f>Q705*H705</f>
        <v>0</v>
      </c>
      <c r="S705" s="229">
        <v>0</v>
      </c>
      <c r="T705" s="230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31" t="s">
        <v>251</v>
      </c>
      <c r="AT705" s="231" t="s">
        <v>174</v>
      </c>
      <c r="AU705" s="231" t="s">
        <v>85</v>
      </c>
      <c r="AY705" s="18" t="s">
        <v>173</v>
      </c>
      <c r="BE705" s="232">
        <f>IF(N705="základní",J705,0)</f>
        <v>0</v>
      </c>
      <c r="BF705" s="232">
        <f>IF(N705="snížená",J705,0)</f>
        <v>0</v>
      </c>
      <c r="BG705" s="232">
        <f>IF(N705="zákl. přenesená",J705,0)</f>
        <v>0</v>
      </c>
      <c r="BH705" s="232">
        <f>IF(N705="sníž. přenesená",J705,0)</f>
        <v>0</v>
      </c>
      <c r="BI705" s="232">
        <f>IF(N705="nulová",J705,0)</f>
        <v>0</v>
      </c>
      <c r="BJ705" s="18" t="s">
        <v>83</v>
      </c>
      <c r="BK705" s="232">
        <f>ROUND(I705*H705,2)</f>
        <v>0</v>
      </c>
      <c r="BL705" s="18" t="s">
        <v>251</v>
      </c>
      <c r="BM705" s="231" t="s">
        <v>1244</v>
      </c>
    </row>
    <row r="706" s="12" customFormat="1">
      <c r="A706" s="12"/>
      <c r="B706" s="238"/>
      <c r="C706" s="239"/>
      <c r="D706" s="233" t="s">
        <v>182</v>
      </c>
      <c r="E706" s="240" t="s">
        <v>1</v>
      </c>
      <c r="F706" s="241" t="s">
        <v>1245</v>
      </c>
      <c r="G706" s="239"/>
      <c r="H706" s="242">
        <v>76.837000000000003</v>
      </c>
      <c r="I706" s="243"/>
      <c r="J706" s="239"/>
      <c r="K706" s="239"/>
      <c r="L706" s="244"/>
      <c r="M706" s="245"/>
      <c r="N706" s="246"/>
      <c r="O706" s="246"/>
      <c r="P706" s="246"/>
      <c r="Q706" s="246"/>
      <c r="R706" s="246"/>
      <c r="S706" s="246"/>
      <c r="T706" s="247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T706" s="248" t="s">
        <v>182</v>
      </c>
      <c r="AU706" s="248" t="s">
        <v>85</v>
      </c>
      <c r="AV706" s="12" t="s">
        <v>85</v>
      </c>
      <c r="AW706" s="12" t="s">
        <v>32</v>
      </c>
      <c r="AX706" s="12" t="s">
        <v>76</v>
      </c>
      <c r="AY706" s="248" t="s">
        <v>173</v>
      </c>
    </row>
    <row r="707" s="12" customFormat="1">
      <c r="A707" s="12"/>
      <c r="B707" s="238"/>
      <c r="C707" s="239"/>
      <c r="D707" s="233" t="s">
        <v>182</v>
      </c>
      <c r="E707" s="240" t="s">
        <v>1</v>
      </c>
      <c r="F707" s="241" t="s">
        <v>1246</v>
      </c>
      <c r="G707" s="239"/>
      <c r="H707" s="242">
        <v>76.840000000000003</v>
      </c>
      <c r="I707" s="243"/>
      <c r="J707" s="239"/>
      <c r="K707" s="239"/>
      <c r="L707" s="244"/>
      <c r="M707" s="245"/>
      <c r="N707" s="246"/>
      <c r="O707" s="246"/>
      <c r="P707" s="246"/>
      <c r="Q707" s="246"/>
      <c r="R707" s="246"/>
      <c r="S707" s="246"/>
      <c r="T707" s="247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T707" s="248" t="s">
        <v>182</v>
      </c>
      <c r="AU707" s="248" t="s">
        <v>85</v>
      </c>
      <c r="AV707" s="12" t="s">
        <v>85</v>
      </c>
      <c r="AW707" s="12" t="s">
        <v>32</v>
      </c>
      <c r="AX707" s="12" t="s">
        <v>76</v>
      </c>
      <c r="AY707" s="248" t="s">
        <v>173</v>
      </c>
    </row>
    <row r="708" s="13" customFormat="1">
      <c r="A708" s="13"/>
      <c r="B708" s="249"/>
      <c r="C708" s="250"/>
      <c r="D708" s="233" t="s">
        <v>182</v>
      </c>
      <c r="E708" s="251" t="s">
        <v>1</v>
      </c>
      <c r="F708" s="252" t="s">
        <v>184</v>
      </c>
      <c r="G708" s="250"/>
      <c r="H708" s="253">
        <v>153.67700000000002</v>
      </c>
      <c r="I708" s="254"/>
      <c r="J708" s="250"/>
      <c r="K708" s="250"/>
      <c r="L708" s="255"/>
      <c r="M708" s="256"/>
      <c r="N708" s="257"/>
      <c r="O708" s="257"/>
      <c r="P708" s="257"/>
      <c r="Q708" s="257"/>
      <c r="R708" s="257"/>
      <c r="S708" s="257"/>
      <c r="T708" s="258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59" t="s">
        <v>182</v>
      </c>
      <c r="AU708" s="259" t="s">
        <v>85</v>
      </c>
      <c r="AV708" s="13" t="s">
        <v>178</v>
      </c>
      <c r="AW708" s="13" t="s">
        <v>32</v>
      </c>
      <c r="AX708" s="13" t="s">
        <v>83</v>
      </c>
      <c r="AY708" s="259" t="s">
        <v>173</v>
      </c>
    </row>
    <row r="709" s="2" customFormat="1" ht="62.7" customHeight="1">
      <c r="A709" s="39"/>
      <c r="B709" s="40"/>
      <c r="C709" s="220" t="s">
        <v>798</v>
      </c>
      <c r="D709" s="220" t="s">
        <v>174</v>
      </c>
      <c r="E709" s="221" t="s">
        <v>1247</v>
      </c>
      <c r="F709" s="222" t="s">
        <v>1248</v>
      </c>
      <c r="G709" s="223" t="s">
        <v>304</v>
      </c>
      <c r="H709" s="224">
        <v>7.016</v>
      </c>
      <c r="I709" s="225"/>
      <c r="J709" s="226">
        <f>ROUND(I709*H709,2)</f>
        <v>0</v>
      </c>
      <c r="K709" s="222" t="s">
        <v>283</v>
      </c>
      <c r="L709" s="45"/>
      <c r="M709" s="227" t="s">
        <v>1</v>
      </c>
      <c r="N709" s="228" t="s">
        <v>41</v>
      </c>
      <c r="O709" s="92"/>
      <c r="P709" s="229">
        <f>O709*H709</f>
        <v>0</v>
      </c>
      <c r="Q709" s="229">
        <v>0</v>
      </c>
      <c r="R709" s="229">
        <f>Q709*H709</f>
        <v>0</v>
      </c>
      <c r="S709" s="229">
        <v>0</v>
      </c>
      <c r="T709" s="230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31" t="s">
        <v>251</v>
      </c>
      <c r="AT709" s="231" t="s">
        <v>174</v>
      </c>
      <c r="AU709" s="231" t="s">
        <v>85</v>
      </c>
      <c r="AY709" s="18" t="s">
        <v>173</v>
      </c>
      <c r="BE709" s="232">
        <f>IF(N709="základní",J709,0)</f>
        <v>0</v>
      </c>
      <c r="BF709" s="232">
        <f>IF(N709="snížená",J709,0)</f>
        <v>0</v>
      </c>
      <c r="BG709" s="232">
        <f>IF(N709="zákl. přenesená",J709,0)</f>
        <v>0</v>
      </c>
      <c r="BH709" s="232">
        <f>IF(N709="sníž. přenesená",J709,0)</f>
        <v>0</v>
      </c>
      <c r="BI709" s="232">
        <f>IF(N709="nulová",J709,0)</f>
        <v>0</v>
      </c>
      <c r="BJ709" s="18" t="s">
        <v>83</v>
      </c>
      <c r="BK709" s="232">
        <f>ROUND(I709*H709,2)</f>
        <v>0</v>
      </c>
      <c r="BL709" s="18" t="s">
        <v>251</v>
      </c>
      <c r="BM709" s="231" t="s">
        <v>1249</v>
      </c>
    </row>
    <row r="710" s="12" customFormat="1">
      <c r="A710" s="12"/>
      <c r="B710" s="238"/>
      <c r="C710" s="239"/>
      <c r="D710" s="233" t="s">
        <v>182</v>
      </c>
      <c r="E710" s="240" t="s">
        <v>1</v>
      </c>
      <c r="F710" s="241" t="s">
        <v>1250</v>
      </c>
      <c r="G710" s="239"/>
      <c r="H710" s="242">
        <v>4.9560000000000004</v>
      </c>
      <c r="I710" s="243"/>
      <c r="J710" s="239"/>
      <c r="K710" s="239"/>
      <c r="L710" s="244"/>
      <c r="M710" s="245"/>
      <c r="N710" s="246"/>
      <c r="O710" s="246"/>
      <c r="P710" s="246"/>
      <c r="Q710" s="246"/>
      <c r="R710" s="246"/>
      <c r="S710" s="246"/>
      <c r="T710" s="247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T710" s="248" t="s">
        <v>182</v>
      </c>
      <c r="AU710" s="248" t="s">
        <v>85</v>
      </c>
      <c r="AV710" s="12" t="s">
        <v>85</v>
      </c>
      <c r="AW710" s="12" t="s">
        <v>32</v>
      </c>
      <c r="AX710" s="12" t="s">
        <v>76</v>
      </c>
      <c r="AY710" s="248" t="s">
        <v>173</v>
      </c>
    </row>
    <row r="711" s="12" customFormat="1">
      <c r="A711" s="12"/>
      <c r="B711" s="238"/>
      <c r="C711" s="239"/>
      <c r="D711" s="233" t="s">
        <v>182</v>
      </c>
      <c r="E711" s="240" t="s">
        <v>1</v>
      </c>
      <c r="F711" s="241" t="s">
        <v>1251</v>
      </c>
      <c r="G711" s="239"/>
      <c r="H711" s="242">
        <v>2.0600000000000001</v>
      </c>
      <c r="I711" s="243"/>
      <c r="J711" s="239"/>
      <c r="K711" s="239"/>
      <c r="L711" s="244"/>
      <c r="M711" s="245"/>
      <c r="N711" s="246"/>
      <c r="O711" s="246"/>
      <c r="P711" s="246"/>
      <c r="Q711" s="246"/>
      <c r="R711" s="246"/>
      <c r="S711" s="246"/>
      <c r="T711" s="247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T711" s="248" t="s">
        <v>182</v>
      </c>
      <c r="AU711" s="248" t="s">
        <v>85</v>
      </c>
      <c r="AV711" s="12" t="s">
        <v>85</v>
      </c>
      <c r="AW711" s="12" t="s">
        <v>32</v>
      </c>
      <c r="AX711" s="12" t="s">
        <v>76</v>
      </c>
      <c r="AY711" s="248" t="s">
        <v>173</v>
      </c>
    </row>
    <row r="712" s="13" customFormat="1">
      <c r="A712" s="13"/>
      <c r="B712" s="249"/>
      <c r="C712" s="250"/>
      <c r="D712" s="233" t="s">
        <v>182</v>
      </c>
      <c r="E712" s="251" t="s">
        <v>1</v>
      </c>
      <c r="F712" s="252" t="s">
        <v>184</v>
      </c>
      <c r="G712" s="250"/>
      <c r="H712" s="253">
        <v>7.016</v>
      </c>
      <c r="I712" s="254"/>
      <c r="J712" s="250"/>
      <c r="K712" s="250"/>
      <c r="L712" s="255"/>
      <c r="M712" s="256"/>
      <c r="N712" s="257"/>
      <c r="O712" s="257"/>
      <c r="P712" s="257"/>
      <c r="Q712" s="257"/>
      <c r="R712" s="257"/>
      <c r="S712" s="257"/>
      <c r="T712" s="258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59" t="s">
        <v>182</v>
      </c>
      <c r="AU712" s="259" t="s">
        <v>85</v>
      </c>
      <c r="AV712" s="13" t="s">
        <v>178</v>
      </c>
      <c r="AW712" s="13" t="s">
        <v>32</v>
      </c>
      <c r="AX712" s="13" t="s">
        <v>83</v>
      </c>
      <c r="AY712" s="259" t="s">
        <v>173</v>
      </c>
    </row>
    <row r="713" s="2" customFormat="1" ht="44.25" customHeight="1">
      <c r="A713" s="39"/>
      <c r="B713" s="40"/>
      <c r="C713" s="220" t="s">
        <v>1252</v>
      </c>
      <c r="D713" s="220" t="s">
        <v>174</v>
      </c>
      <c r="E713" s="221" t="s">
        <v>1253</v>
      </c>
      <c r="F713" s="222" t="s">
        <v>1254</v>
      </c>
      <c r="G713" s="223" t="s">
        <v>304</v>
      </c>
      <c r="H713" s="224">
        <v>86.780000000000001</v>
      </c>
      <c r="I713" s="225"/>
      <c r="J713" s="226">
        <f>ROUND(I713*H713,2)</f>
        <v>0</v>
      </c>
      <c r="K713" s="222" t="s">
        <v>283</v>
      </c>
      <c r="L713" s="45"/>
      <c r="M713" s="227" t="s">
        <v>1</v>
      </c>
      <c r="N713" s="228" t="s">
        <v>41</v>
      </c>
      <c r="O713" s="92"/>
      <c r="P713" s="229">
        <f>O713*H713</f>
        <v>0</v>
      </c>
      <c r="Q713" s="229">
        <v>0</v>
      </c>
      <c r="R713" s="229">
        <f>Q713*H713</f>
        <v>0</v>
      </c>
      <c r="S713" s="229">
        <v>0</v>
      </c>
      <c r="T713" s="230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31" t="s">
        <v>251</v>
      </c>
      <c r="AT713" s="231" t="s">
        <v>174</v>
      </c>
      <c r="AU713" s="231" t="s">
        <v>85</v>
      </c>
      <c r="AY713" s="18" t="s">
        <v>173</v>
      </c>
      <c r="BE713" s="232">
        <f>IF(N713="základní",J713,0)</f>
        <v>0</v>
      </c>
      <c r="BF713" s="232">
        <f>IF(N713="snížená",J713,0)</f>
        <v>0</v>
      </c>
      <c r="BG713" s="232">
        <f>IF(N713="zákl. přenesená",J713,0)</f>
        <v>0</v>
      </c>
      <c r="BH713" s="232">
        <f>IF(N713="sníž. přenesená",J713,0)</f>
        <v>0</v>
      </c>
      <c r="BI713" s="232">
        <f>IF(N713="nulová",J713,0)</f>
        <v>0</v>
      </c>
      <c r="BJ713" s="18" t="s">
        <v>83</v>
      </c>
      <c r="BK713" s="232">
        <f>ROUND(I713*H713,2)</f>
        <v>0</v>
      </c>
      <c r="BL713" s="18" t="s">
        <v>251</v>
      </c>
      <c r="BM713" s="231" t="s">
        <v>1255</v>
      </c>
    </row>
    <row r="714" s="12" customFormat="1">
      <c r="A714" s="12"/>
      <c r="B714" s="238"/>
      <c r="C714" s="239"/>
      <c r="D714" s="233" t="s">
        <v>182</v>
      </c>
      <c r="E714" s="240" t="s">
        <v>1</v>
      </c>
      <c r="F714" s="241" t="s">
        <v>1010</v>
      </c>
      <c r="G714" s="239"/>
      <c r="H714" s="242">
        <v>86.780000000000001</v>
      </c>
      <c r="I714" s="243"/>
      <c r="J714" s="239"/>
      <c r="K714" s="239"/>
      <c r="L714" s="244"/>
      <c r="M714" s="245"/>
      <c r="N714" s="246"/>
      <c r="O714" s="246"/>
      <c r="P714" s="246"/>
      <c r="Q714" s="246"/>
      <c r="R714" s="246"/>
      <c r="S714" s="246"/>
      <c r="T714" s="247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T714" s="248" t="s">
        <v>182</v>
      </c>
      <c r="AU714" s="248" t="s">
        <v>85</v>
      </c>
      <c r="AV714" s="12" t="s">
        <v>85</v>
      </c>
      <c r="AW714" s="12" t="s">
        <v>32</v>
      </c>
      <c r="AX714" s="12" t="s">
        <v>76</v>
      </c>
      <c r="AY714" s="248" t="s">
        <v>173</v>
      </c>
    </row>
    <row r="715" s="13" customFormat="1">
      <c r="A715" s="13"/>
      <c r="B715" s="249"/>
      <c r="C715" s="250"/>
      <c r="D715" s="233" t="s">
        <v>182</v>
      </c>
      <c r="E715" s="251" t="s">
        <v>1</v>
      </c>
      <c r="F715" s="252" t="s">
        <v>184</v>
      </c>
      <c r="G715" s="250"/>
      <c r="H715" s="253">
        <v>86.780000000000001</v>
      </c>
      <c r="I715" s="254"/>
      <c r="J715" s="250"/>
      <c r="K715" s="250"/>
      <c r="L715" s="255"/>
      <c r="M715" s="256"/>
      <c r="N715" s="257"/>
      <c r="O715" s="257"/>
      <c r="P715" s="257"/>
      <c r="Q715" s="257"/>
      <c r="R715" s="257"/>
      <c r="S715" s="257"/>
      <c r="T715" s="258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59" t="s">
        <v>182</v>
      </c>
      <c r="AU715" s="259" t="s">
        <v>85</v>
      </c>
      <c r="AV715" s="13" t="s">
        <v>178</v>
      </c>
      <c r="AW715" s="13" t="s">
        <v>32</v>
      </c>
      <c r="AX715" s="13" t="s">
        <v>83</v>
      </c>
      <c r="AY715" s="259" t="s">
        <v>173</v>
      </c>
    </row>
    <row r="716" s="2" customFormat="1" ht="37.8" customHeight="1">
      <c r="A716" s="39"/>
      <c r="B716" s="40"/>
      <c r="C716" s="220" t="s">
        <v>801</v>
      </c>
      <c r="D716" s="220" t="s">
        <v>174</v>
      </c>
      <c r="E716" s="221" t="s">
        <v>1256</v>
      </c>
      <c r="F716" s="222" t="s">
        <v>1257</v>
      </c>
      <c r="G716" s="223" t="s">
        <v>304</v>
      </c>
      <c r="H716" s="224">
        <v>1128.1400000000001</v>
      </c>
      <c r="I716" s="225"/>
      <c r="J716" s="226">
        <f>ROUND(I716*H716,2)</f>
        <v>0</v>
      </c>
      <c r="K716" s="222" t="s">
        <v>283</v>
      </c>
      <c r="L716" s="45"/>
      <c r="M716" s="227" t="s">
        <v>1</v>
      </c>
      <c r="N716" s="228" t="s">
        <v>41</v>
      </c>
      <c r="O716" s="92"/>
      <c r="P716" s="229">
        <f>O716*H716</f>
        <v>0</v>
      </c>
      <c r="Q716" s="229">
        <v>0</v>
      </c>
      <c r="R716" s="229">
        <f>Q716*H716</f>
        <v>0</v>
      </c>
      <c r="S716" s="229">
        <v>0</v>
      </c>
      <c r="T716" s="230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31" t="s">
        <v>251</v>
      </c>
      <c r="AT716" s="231" t="s">
        <v>174</v>
      </c>
      <c r="AU716" s="231" t="s">
        <v>85</v>
      </c>
      <c r="AY716" s="18" t="s">
        <v>173</v>
      </c>
      <c r="BE716" s="232">
        <f>IF(N716="základní",J716,0)</f>
        <v>0</v>
      </c>
      <c r="BF716" s="232">
        <f>IF(N716="snížená",J716,0)</f>
        <v>0</v>
      </c>
      <c r="BG716" s="232">
        <f>IF(N716="zákl. přenesená",J716,0)</f>
        <v>0</v>
      </c>
      <c r="BH716" s="232">
        <f>IF(N716="sníž. přenesená",J716,0)</f>
        <v>0</v>
      </c>
      <c r="BI716" s="232">
        <f>IF(N716="nulová",J716,0)</f>
        <v>0</v>
      </c>
      <c r="BJ716" s="18" t="s">
        <v>83</v>
      </c>
      <c r="BK716" s="232">
        <f>ROUND(I716*H716,2)</f>
        <v>0</v>
      </c>
      <c r="BL716" s="18" t="s">
        <v>251</v>
      </c>
      <c r="BM716" s="231" t="s">
        <v>1258</v>
      </c>
    </row>
    <row r="717" s="12" customFormat="1">
      <c r="A717" s="12"/>
      <c r="B717" s="238"/>
      <c r="C717" s="239"/>
      <c r="D717" s="233" t="s">
        <v>182</v>
      </c>
      <c r="E717" s="240" t="s">
        <v>1</v>
      </c>
      <c r="F717" s="241" t="s">
        <v>1259</v>
      </c>
      <c r="G717" s="239"/>
      <c r="H717" s="242">
        <v>1128.1400000000001</v>
      </c>
      <c r="I717" s="243"/>
      <c r="J717" s="239"/>
      <c r="K717" s="239"/>
      <c r="L717" s="244"/>
      <c r="M717" s="245"/>
      <c r="N717" s="246"/>
      <c r="O717" s="246"/>
      <c r="P717" s="246"/>
      <c r="Q717" s="246"/>
      <c r="R717" s="246"/>
      <c r="S717" s="246"/>
      <c r="T717" s="247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T717" s="248" t="s">
        <v>182</v>
      </c>
      <c r="AU717" s="248" t="s">
        <v>85</v>
      </c>
      <c r="AV717" s="12" t="s">
        <v>85</v>
      </c>
      <c r="AW717" s="12" t="s">
        <v>32</v>
      </c>
      <c r="AX717" s="12" t="s">
        <v>76</v>
      </c>
      <c r="AY717" s="248" t="s">
        <v>173</v>
      </c>
    </row>
    <row r="718" s="13" customFormat="1">
      <c r="A718" s="13"/>
      <c r="B718" s="249"/>
      <c r="C718" s="250"/>
      <c r="D718" s="233" t="s">
        <v>182</v>
      </c>
      <c r="E718" s="251" t="s">
        <v>1</v>
      </c>
      <c r="F718" s="252" t="s">
        <v>184</v>
      </c>
      <c r="G718" s="250"/>
      <c r="H718" s="253">
        <v>1128.1400000000001</v>
      </c>
      <c r="I718" s="254"/>
      <c r="J718" s="250"/>
      <c r="K718" s="250"/>
      <c r="L718" s="255"/>
      <c r="M718" s="256"/>
      <c r="N718" s="257"/>
      <c r="O718" s="257"/>
      <c r="P718" s="257"/>
      <c r="Q718" s="257"/>
      <c r="R718" s="257"/>
      <c r="S718" s="257"/>
      <c r="T718" s="258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59" t="s">
        <v>182</v>
      </c>
      <c r="AU718" s="259" t="s">
        <v>85</v>
      </c>
      <c r="AV718" s="13" t="s">
        <v>178</v>
      </c>
      <c r="AW718" s="13" t="s">
        <v>32</v>
      </c>
      <c r="AX718" s="13" t="s">
        <v>83</v>
      </c>
      <c r="AY718" s="259" t="s">
        <v>173</v>
      </c>
    </row>
    <row r="719" s="2" customFormat="1" ht="37.8" customHeight="1">
      <c r="A719" s="39"/>
      <c r="B719" s="40"/>
      <c r="C719" s="220" t="s">
        <v>1260</v>
      </c>
      <c r="D719" s="220" t="s">
        <v>174</v>
      </c>
      <c r="E719" s="221" t="s">
        <v>1261</v>
      </c>
      <c r="F719" s="222" t="s">
        <v>1262</v>
      </c>
      <c r="G719" s="223" t="s">
        <v>304</v>
      </c>
      <c r="H719" s="224">
        <v>12.01</v>
      </c>
      <c r="I719" s="225"/>
      <c r="J719" s="226">
        <f>ROUND(I719*H719,2)</f>
        <v>0</v>
      </c>
      <c r="K719" s="222" t="s">
        <v>283</v>
      </c>
      <c r="L719" s="45"/>
      <c r="M719" s="227" t="s">
        <v>1</v>
      </c>
      <c r="N719" s="228" t="s">
        <v>41</v>
      </c>
      <c r="O719" s="92"/>
      <c r="P719" s="229">
        <f>O719*H719</f>
        <v>0</v>
      </c>
      <c r="Q719" s="229">
        <v>0</v>
      </c>
      <c r="R719" s="229">
        <f>Q719*H719</f>
        <v>0</v>
      </c>
      <c r="S719" s="229">
        <v>0</v>
      </c>
      <c r="T719" s="230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31" t="s">
        <v>251</v>
      </c>
      <c r="AT719" s="231" t="s">
        <v>174</v>
      </c>
      <c r="AU719" s="231" t="s">
        <v>85</v>
      </c>
      <c r="AY719" s="18" t="s">
        <v>173</v>
      </c>
      <c r="BE719" s="232">
        <f>IF(N719="základní",J719,0)</f>
        <v>0</v>
      </c>
      <c r="BF719" s="232">
        <f>IF(N719="snížená",J719,0)</f>
        <v>0</v>
      </c>
      <c r="BG719" s="232">
        <f>IF(N719="zákl. přenesená",J719,0)</f>
        <v>0</v>
      </c>
      <c r="BH719" s="232">
        <f>IF(N719="sníž. přenesená",J719,0)</f>
        <v>0</v>
      </c>
      <c r="BI719" s="232">
        <f>IF(N719="nulová",J719,0)</f>
        <v>0</v>
      </c>
      <c r="BJ719" s="18" t="s">
        <v>83</v>
      </c>
      <c r="BK719" s="232">
        <f>ROUND(I719*H719,2)</f>
        <v>0</v>
      </c>
      <c r="BL719" s="18" t="s">
        <v>251</v>
      </c>
      <c r="BM719" s="231" t="s">
        <v>1263</v>
      </c>
    </row>
    <row r="720" s="12" customFormat="1">
      <c r="A720" s="12"/>
      <c r="B720" s="238"/>
      <c r="C720" s="239"/>
      <c r="D720" s="233" t="s">
        <v>182</v>
      </c>
      <c r="E720" s="240" t="s">
        <v>1</v>
      </c>
      <c r="F720" s="241" t="s">
        <v>1264</v>
      </c>
      <c r="G720" s="239"/>
      <c r="H720" s="242">
        <v>12.01</v>
      </c>
      <c r="I720" s="243"/>
      <c r="J720" s="239"/>
      <c r="K720" s="239"/>
      <c r="L720" s="244"/>
      <c r="M720" s="245"/>
      <c r="N720" s="246"/>
      <c r="O720" s="246"/>
      <c r="P720" s="246"/>
      <c r="Q720" s="246"/>
      <c r="R720" s="246"/>
      <c r="S720" s="246"/>
      <c r="T720" s="247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T720" s="248" t="s">
        <v>182</v>
      </c>
      <c r="AU720" s="248" t="s">
        <v>85</v>
      </c>
      <c r="AV720" s="12" t="s">
        <v>85</v>
      </c>
      <c r="AW720" s="12" t="s">
        <v>32</v>
      </c>
      <c r="AX720" s="12" t="s">
        <v>76</v>
      </c>
      <c r="AY720" s="248" t="s">
        <v>173</v>
      </c>
    </row>
    <row r="721" s="13" customFormat="1">
      <c r="A721" s="13"/>
      <c r="B721" s="249"/>
      <c r="C721" s="250"/>
      <c r="D721" s="233" t="s">
        <v>182</v>
      </c>
      <c r="E721" s="251" t="s">
        <v>1</v>
      </c>
      <c r="F721" s="252" t="s">
        <v>184</v>
      </c>
      <c r="G721" s="250"/>
      <c r="H721" s="253">
        <v>12.01</v>
      </c>
      <c r="I721" s="254"/>
      <c r="J721" s="250"/>
      <c r="K721" s="250"/>
      <c r="L721" s="255"/>
      <c r="M721" s="256"/>
      <c r="N721" s="257"/>
      <c r="O721" s="257"/>
      <c r="P721" s="257"/>
      <c r="Q721" s="257"/>
      <c r="R721" s="257"/>
      <c r="S721" s="257"/>
      <c r="T721" s="258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59" t="s">
        <v>182</v>
      </c>
      <c r="AU721" s="259" t="s">
        <v>85</v>
      </c>
      <c r="AV721" s="13" t="s">
        <v>178</v>
      </c>
      <c r="AW721" s="13" t="s">
        <v>32</v>
      </c>
      <c r="AX721" s="13" t="s">
        <v>83</v>
      </c>
      <c r="AY721" s="259" t="s">
        <v>173</v>
      </c>
    </row>
    <row r="722" s="2" customFormat="1" ht="16.5" customHeight="1">
      <c r="A722" s="39"/>
      <c r="B722" s="40"/>
      <c r="C722" s="275" t="s">
        <v>805</v>
      </c>
      <c r="D722" s="275" t="s">
        <v>335</v>
      </c>
      <c r="E722" s="276" t="s">
        <v>1265</v>
      </c>
      <c r="F722" s="277" t="s">
        <v>1266</v>
      </c>
      <c r="G722" s="278" t="s">
        <v>304</v>
      </c>
      <c r="H722" s="279">
        <v>12.611000000000001</v>
      </c>
      <c r="I722" s="280"/>
      <c r="J722" s="281">
        <f>ROUND(I722*H722,2)</f>
        <v>0</v>
      </c>
      <c r="K722" s="277" t="s">
        <v>1</v>
      </c>
      <c r="L722" s="282"/>
      <c r="M722" s="283" t="s">
        <v>1</v>
      </c>
      <c r="N722" s="284" t="s">
        <v>41</v>
      </c>
      <c r="O722" s="92"/>
      <c r="P722" s="229">
        <f>O722*H722</f>
        <v>0</v>
      </c>
      <c r="Q722" s="229">
        <v>0</v>
      </c>
      <c r="R722" s="229">
        <f>Q722*H722</f>
        <v>0</v>
      </c>
      <c r="S722" s="229">
        <v>0</v>
      </c>
      <c r="T722" s="230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31" t="s">
        <v>358</v>
      </c>
      <c r="AT722" s="231" t="s">
        <v>335</v>
      </c>
      <c r="AU722" s="231" t="s">
        <v>85</v>
      </c>
      <c r="AY722" s="18" t="s">
        <v>173</v>
      </c>
      <c r="BE722" s="232">
        <f>IF(N722="základní",J722,0)</f>
        <v>0</v>
      </c>
      <c r="BF722" s="232">
        <f>IF(N722="snížená",J722,0)</f>
        <v>0</v>
      </c>
      <c r="BG722" s="232">
        <f>IF(N722="zákl. přenesená",J722,0)</f>
        <v>0</v>
      </c>
      <c r="BH722" s="232">
        <f>IF(N722="sníž. přenesená",J722,0)</f>
        <v>0</v>
      </c>
      <c r="BI722" s="232">
        <f>IF(N722="nulová",J722,0)</f>
        <v>0</v>
      </c>
      <c r="BJ722" s="18" t="s">
        <v>83</v>
      </c>
      <c r="BK722" s="232">
        <f>ROUND(I722*H722,2)</f>
        <v>0</v>
      </c>
      <c r="BL722" s="18" t="s">
        <v>251</v>
      </c>
      <c r="BM722" s="231" t="s">
        <v>1267</v>
      </c>
    </row>
    <row r="723" s="12" customFormat="1">
      <c r="A723" s="12"/>
      <c r="B723" s="238"/>
      <c r="C723" s="239"/>
      <c r="D723" s="233" t="s">
        <v>182</v>
      </c>
      <c r="E723" s="240" t="s">
        <v>1</v>
      </c>
      <c r="F723" s="241" t="s">
        <v>1268</v>
      </c>
      <c r="G723" s="239"/>
      <c r="H723" s="242">
        <v>12.611000000000001</v>
      </c>
      <c r="I723" s="243"/>
      <c r="J723" s="239"/>
      <c r="K723" s="239"/>
      <c r="L723" s="244"/>
      <c r="M723" s="245"/>
      <c r="N723" s="246"/>
      <c r="O723" s="246"/>
      <c r="P723" s="246"/>
      <c r="Q723" s="246"/>
      <c r="R723" s="246"/>
      <c r="S723" s="246"/>
      <c r="T723" s="247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T723" s="248" t="s">
        <v>182</v>
      </c>
      <c r="AU723" s="248" t="s">
        <v>85</v>
      </c>
      <c r="AV723" s="12" t="s">
        <v>85</v>
      </c>
      <c r="AW723" s="12" t="s">
        <v>32</v>
      </c>
      <c r="AX723" s="12" t="s">
        <v>76</v>
      </c>
      <c r="AY723" s="248" t="s">
        <v>173</v>
      </c>
    </row>
    <row r="724" s="13" customFormat="1">
      <c r="A724" s="13"/>
      <c r="B724" s="249"/>
      <c r="C724" s="250"/>
      <c r="D724" s="233" t="s">
        <v>182</v>
      </c>
      <c r="E724" s="251" t="s">
        <v>1</v>
      </c>
      <c r="F724" s="252" t="s">
        <v>184</v>
      </c>
      <c r="G724" s="250"/>
      <c r="H724" s="253">
        <v>12.611000000000001</v>
      </c>
      <c r="I724" s="254"/>
      <c r="J724" s="250"/>
      <c r="K724" s="250"/>
      <c r="L724" s="255"/>
      <c r="M724" s="256"/>
      <c r="N724" s="257"/>
      <c r="O724" s="257"/>
      <c r="P724" s="257"/>
      <c r="Q724" s="257"/>
      <c r="R724" s="257"/>
      <c r="S724" s="257"/>
      <c r="T724" s="258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59" t="s">
        <v>182</v>
      </c>
      <c r="AU724" s="259" t="s">
        <v>85</v>
      </c>
      <c r="AV724" s="13" t="s">
        <v>178</v>
      </c>
      <c r="AW724" s="13" t="s">
        <v>32</v>
      </c>
      <c r="AX724" s="13" t="s">
        <v>83</v>
      </c>
      <c r="AY724" s="259" t="s">
        <v>173</v>
      </c>
    </row>
    <row r="725" s="2" customFormat="1" ht="24.15" customHeight="1">
      <c r="A725" s="39"/>
      <c r="B725" s="40"/>
      <c r="C725" s="220" t="s">
        <v>1269</v>
      </c>
      <c r="D725" s="220" t="s">
        <v>174</v>
      </c>
      <c r="E725" s="221" t="s">
        <v>1270</v>
      </c>
      <c r="F725" s="222" t="s">
        <v>1271</v>
      </c>
      <c r="G725" s="223" t="s">
        <v>353</v>
      </c>
      <c r="H725" s="224">
        <v>26.899999999999999</v>
      </c>
      <c r="I725" s="225"/>
      <c r="J725" s="226">
        <f>ROUND(I725*H725,2)</f>
        <v>0</v>
      </c>
      <c r="K725" s="222" t="s">
        <v>283</v>
      </c>
      <c r="L725" s="45"/>
      <c r="M725" s="227" t="s">
        <v>1</v>
      </c>
      <c r="N725" s="228" t="s">
        <v>41</v>
      </c>
      <c r="O725" s="92"/>
      <c r="P725" s="229">
        <f>O725*H725</f>
        <v>0</v>
      </c>
      <c r="Q725" s="229">
        <v>0</v>
      </c>
      <c r="R725" s="229">
        <f>Q725*H725</f>
        <v>0</v>
      </c>
      <c r="S725" s="229">
        <v>0</v>
      </c>
      <c r="T725" s="230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31" t="s">
        <v>251</v>
      </c>
      <c r="AT725" s="231" t="s">
        <v>174</v>
      </c>
      <c r="AU725" s="231" t="s">
        <v>85</v>
      </c>
      <c r="AY725" s="18" t="s">
        <v>173</v>
      </c>
      <c r="BE725" s="232">
        <f>IF(N725="základní",J725,0)</f>
        <v>0</v>
      </c>
      <c r="BF725" s="232">
        <f>IF(N725="snížená",J725,0)</f>
        <v>0</v>
      </c>
      <c r="BG725" s="232">
        <f>IF(N725="zákl. přenesená",J725,0)</f>
        <v>0</v>
      </c>
      <c r="BH725" s="232">
        <f>IF(N725="sníž. přenesená",J725,0)</f>
        <v>0</v>
      </c>
      <c r="BI725" s="232">
        <f>IF(N725="nulová",J725,0)</f>
        <v>0</v>
      </c>
      <c r="BJ725" s="18" t="s">
        <v>83</v>
      </c>
      <c r="BK725" s="232">
        <f>ROUND(I725*H725,2)</f>
        <v>0</v>
      </c>
      <c r="BL725" s="18" t="s">
        <v>251</v>
      </c>
      <c r="BM725" s="231" t="s">
        <v>1272</v>
      </c>
    </row>
    <row r="726" s="12" customFormat="1">
      <c r="A726" s="12"/>
      <c r="B726" s="238"/>
      <c r="C726" s="239"/>
      <c r="D726" s="233" t="s">
        <v>182</v>
      </c>
      <c r="E726" s="240" t="s">
        <v>1</v>
      </c>
      <c r="F726" s="241" t="s">
        <v>1273</v>
      </c>
      <c r="G726" s="239"/>
      <c r="H726" s="242">
        <v>26.899999999999999</v>
      </c>
      <c r="I726" s="243"/>
      <c r="J726" s="239"/>
      <c r="K726" s="239"/>
      <c r="L726" s="244"/>
      <c r="M726" s="245"/>
      <c r="N726" s="246"/>
      <c r="O726" s="246"/>
      <c r="P726" s="246"/>
      <c r="Q726" s="246"/>
      <c r="R726" s="246"/>
      <c r="S726" s="246"/>
      <c r="T726" s="247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T726" s="248" t="s">
        <v>182</v>
      </c>
      <c r="AU726" s="248" t="s">
        <v>85</v>
      </c>
      <c r="AV726" s="12" t="s">
        <v>85</v>
      </c>
      <c r="AW726" s="12" t="s">
        <v>32</v>
      </c>
      <c r="AX726" s="12" t="s">
        <v>76</v>
      </c>
      <c r="AY726" s="248" t="s">
        <v>173</v>
      </c>
    </row>
    <row r="727" s="13" customFormat="1">
      <c r="A727" s="13"/>
      <c r="B727" s="249"/>
      <c r="C727" s="250"/>
      <c r="D727" s="233" t="s">
        <v>182</v>
      </c>
      <c r="E727" s="251" t="s">
        <v>1</v>
      </c>
      <c r="F727" s="252" t="s">
        <v>184</v>
      </c>
      <c r="G727" s="250"/>
      <c r="H727" s="253">
        <v>26.899999999999999</v>
      </c>
      <c r="I727" s="254"/>
      <c r="J727" s="250"/>
      <c r="K727" s="250"/>
      <c r="L727" s="255"/>
      <c r="M727" s="256"/>
      <c r="N727" s="257"/>
      <c r="O727" s="257"/>
      <c r="P727" s="257"/>
      <c r="Q727" s="257"/>
      <c r="R727" s="257"/>
      <c r="S727" s="257"/>
      <c r="T727" s="258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59" t="s">
        <v>182</v>
      </c>
      <c r="AU727" s="259" t="s">
        <v>85</v>
      </c>
      <c r="AV727" s="13" t="s">
        <v>178</v>
      </c>
      <c r="AW727" s="13" t="s">
        <v>32</v>
      </c>
      <c r="AX727" s="13" t="s">
        <v>83</v>
      </c>
      <c r="AY727" s="259" t="s">
        <v>173</v>
      </c>
    </row>
    <row r="728" s="2" customFormat="1" ht="24.15" customHeight="1">
      <c r="A728" s="39"/>
      <c r="B728" s="40"/>
      <c r="C728" s="220" t="s">
        <v>808</v>
      </c>
      <c r="D728" s="220" t="s">
        <v>174</v>
      </c>
      <c r="E728" s="221" t="s">
        <v>1274</v>
      </c>
      <c r="F728" s="222" t="s">
        <v>1275</v>
      </c>
      <c r="G728" s="223" t="s">
        <v>353</v>
      </c>
      <c r="H728" s="224">
        <v>0.28000000000000003</v>
      </c>
      <c r="I728" s="225"/>
      <c r="J728" s="226">
        <f>ROUND(I728*H728,2)</f>
        <v>0</v>
      </c>
      <c r="K728" s="222" t="s">
        <v>283</v>
      </c>
      <c r="L728" s="45"/>
      <c r="M728" s="227" t="s">
        <v>1</v>
      </c>
      <c r="N728" s="228" t="s">
        <v>41</v>
      </c>
      <c r="O728" s="92"/>
      <c r="P728" s="229">
        <f>O728*H728</f>
        <v>0</v>
      </c>
      <c r="Q728" s="229">
        <v>0</v>
      </c>
      <c r="R728" s="229">
        <f>Q728*H728</f>
        <v>0</v>
      </c>
      <c r="S728" s="229">
        <v>0</v>
      </c>
      <c r="T728" s="230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31" t="s">
        <v>251</v>
      </c>
      <c r="AT728" s="231" t="s">
        <v>174</v>
      </c>
      <c r="AU728" s="231" t="s">
        <v>85</v>
      </c>
      <c r="AY728" s="18" t="s">
        <v>173</v>
      </c>
      <c r="BE728" s="232">
        <f>IF(N728="základní",J728,0)</f>
        <v>0</v>
      </c>
      <c r="BF728" s="232">
        <f>IF(N728="snížená",J728,0)</f>
        <v>0</v>
      </c>
      <c r="BG728" s="232">
        <f>IF(N728="zákl. přenesená",J728,0)</f>
        <v>0</v>
      </c>
      <c r="BH728" s="232">
        <f>IF(N728="sníž. přenesená",J728,0)</f>
        <v>0</v>
      </c>
      <c r="BI728" s="232">
        <f>IF(N728="nulová",J728,0)</f>
        <v>0</v>
      </c>
      <c r="BJ728" s="18" t="s">
        <v>83</v>
      </c>
      <c r="BK728" s="232">
        <f>ROUND(I728*H728,2)</f>
        <v>0</v>
      </c>
      <c r="BL728" s="18" t="s">
        <v>251</v>
      </c>
      <c r="BM728" s="231" t="s">
        <v>1276</v>
      </c>
    </row>
    <row r="729" s="2" customFormat="1" ht="24.15" customHeight="1">
      <c r="A729" s="39"/>
      <c r="B729" s="40"/>
      <c r="C729" s="275" t="s">
        <v>1277</v>
      </c>
      <c r="D729" s="275" t="s">
        <v>335</v>
      </c>
      <c r="E729" s="276" t="s">
        <v>1278</v>
      </c>
      <c r="F729" s="277" t="s">
        <v>1279</v>
      </c>
      <c r="G729" s="278" t="s">
        <v>470</v>
      </c>
      <c r="H729" s="279">
        <v>1</v>
      </c>
      <c r="I729" s="280"/>
      <c r="J729" s="281">
        <f>ROUND(I729*H729,2)</f>
        <v>0</v>
      </c>
      <c r="K729" s="277" t="s">
        <v>1</v>
      </c>
      <c r="L729" s="282"/>
      <c r="M729" s="283" t="s">
        <v>1</v>
      </c>
      <c r="N729" s="284" t="s">
        <v>41</v>
      </c>
      <c r="O729" s="92"/>
      <c r="P729" s="229">
        <f>O729*H729</f>
        <v>0</v>
      </c>
      <c r="Q729" s="229">
        <v>0</v>
      </c>
      <c r="R729" s="229">
        <f>Q729*H729</f>
        <v>0</v>
      </c>
      <c r="S729" s="229">
        <v>0</v>
      </c>
      <c r="T729" s="230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31" t="s">
        <v>358</v>
      </c>
      <c r="AT729" s="231" t="s">
        <v>335</v>
      </c>
      <c r="AU729" s="231" t="s">
        <v>85</v>
      </c>
      <c r="AY729" s="18" t="s">
        <v>173</v>
      </c>
      <c r="BE729" s="232">
        <f>IF(N729="základní",J729,0)</f>
        <v>0</v>
      </c>
      <c r="BF729" s="232">
        <f>IF(N729="snížená",J729,0)</f>
        <v>0</v>
      </c>
      <c r="BG729" s="232">
        <f>IF(N729="zákl. přenesená",J729,0)</f>
        <v>0</v>
      </c>
      <c r="BH729" s="232">
        <f>IF(N729="sníž. přenesená",J729,0)</f>
        <v>0</v>
      </c>
      <c r="BI729" s="232">
        <f>IF(N729="nulová",J729,0)</f>
        <v>0</v>
      </c>
      <c r="BJ729" s="18" t="s">
        <v>83</v>
      </c>
      <c r="BK729" s="232">
        <f>ROUND(I729*H729,2)</f>
        <v>0</v>
      </c>
      <c r="BL729" s="18" t="s">
        <v>251</v>
      </c>
      <c r="BM729" s="231" t="s">
        <v>1280</v>
      </c>
    </row>
    <row r="730" s="2" customFormat="1" ht="44.25" customHeight="1">
      <c r="A730" s="39"/>
      <c r="B730" s="40"/>
      <c r="C730" s="220" t="s">
        <v>812</v>
      </c>
      <c r="D730" s="220" t="s">
        <v>174</v>
      </c>
      <c r="E730" s="221" t="s">
        <v>1281</v>
      </c>
      <c r="F730" s="222" t="s">
        <v>1282</v>
      </c>
      <c r="G730" s="223" t="s">
        <v>221</v>
      </c>
      <c r="H730" s="224">
        <v>17.974</v>
      </c>
      <c r="I730" s="225"/>
      <c r="J730" s="226">
        <f>ROUND(I730*H730,2)</f>
        <v>0</v>
      </c>
      <c r="K730" s="222" t="s">
        <v>283</v>
      </c>
      <c r="L730" s="45"/>
      <c r="M730" s="227" t="s">
        <v>1</v>
      </c>
      <c r="N730" s="228" t="s">
        <v>41</v>
      </c>
      <c r="O730" s="92"/>
      <c r="P730" s="229">
        <f>O730*H730</f>
        <v>0</v>
      </c>
      <c r="Q730" s="229">
        <v>0</v>
      </c>
      <c r="R730" s="229">
        <f>Q730*H730</f>
        <v>0</v>
      </c>
      <c r="S730" s="229">
        <v>0</v>
      </c>
      <c r="T730" s="230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31" t="s">
        <v>251</v>
      </c>
      <c r="AT730" s="231" t="s">
        <v>174</v>
      </c>
      <c r="AU730" s="231" t="s">
        <v>85</v>
      </c>
      <c r="AY730" s="18" t="s">
        <v>173</v>
      </c>
      <c r="BE730" s="232">
        <f>IF(N730="základní",J730,0)</f>
        <v>0</v>
      </c>
      <c r="BF730" s="232">
        <f>IF(N730="snížená",J730,0)</f>
        <v>0</v>
      </c>
      <c r="BG730" s="232">
        <f>IF(N730="zákl. přenesená",J730,0)</f>
        <v>0</v>
      </c>
      <c r="BH730" s="232">
        <f>IF(N730="sníž. přenesená",J730,0)</f>
        <v>0</v>
      </c>
      <c r="BI730" s="232">
        <f>IF(N730="nulová",J730,0)</f>
        <v>0</v>
      </c>
      <c r="BJ730" s="18" t="s">
        <v>83</v>
      </c>
      <c r="BK730" s="232">
        <f>ROUND(I730*H730,2)</f>
        <v>0</v>
      </c>
      <c r="BL730" s="18" t="s">
        <v>251</v>
      </c>
      <c r="BM730" s="231" t="s">
        <v>1283</v>
      </c>
    </row>
    <row r="731" s="11" customFormat="1" ht="22.8" customHeight="1">
      <c r="A731" s="11"/>
      <c r="B731" s="206"/>
      <c r="C731" s="207"/>
      <c r="D731" s="208" t="s">
        <v>75</v>
      </c>
      <c r="E731" s="273" t="s">
        <v>1284</v>
      </c>
      <c r="F731" s="273" t="s">
        <v>1285</v>
      </c>
      <c r="G731" s="207"/>
      <c r="H731" s="207"/>
      <c r="I731" s="210"/>
      <c r="J731" s="274">
        <f>BK731</f>
        <v>0</v>
      </c>
      <c r="K731" s="207"/>
      <c r="L731" s="212"/>
      <c r="M731" s="213"/>
      <c r="N731" s="214"/>
      <c r="O731" s="214"/>
      <c r="P731" s="215">
        <f>SUM(P732:P755)</f>
        <v>0</v>
      </c>
      <c r="Q731" s="214"/>
      <c r="R731" s="215">
        <f>SUM(R732:R755)</f>
        <v>0</v>
      </c>
      <c r="S731" s="214"/>
      <c r="T731" s="216">
        <f>SUM(T732:T755)</f>
        <v>0</v>
      </c>
      <c r="U731" s="11"/>
      <c r="V731" s="11"/>
      <c r="W731" s="11"/>
      <c r="X731" s="11"/>
      <c r="Y731" s="11"/>
      <c r="Z731" s="11"/>
      <c r="AA731" s="11"/>
      <c r="AB731" s="11"/>
      <c r="AC731" s="11"/>
      <c r="AD731" s="11"/>
      <c r="AE731" s="11"/>
      <c r="AR731" s="217" t="s">
        <v>85</v>
      </c>
      <c r="AT731" s="218" t="s">
        <v>75</v>
      </c>
      <c r="AU731" s="218" t="s">
        <v>83</v>
      </c>
      <c r="AY731" s="217" t="s">
        <v>173</v>
      </c>
      <c r="BK731" s="219">
        <f>SUM(BK732:BK755)</f>
        <v>0</v>
      </c>
    </row>
    <row r="732" s="2" customFormat="1" ht="24.15" customHeight="1">
      <c r="A732" s="39"/>
      <c r="B732" s="40"/>
      <c r="C732" s="220" t="s">
        <v>1286</v>
      </c>
      <c r="D732" s="220" t="s">
        <v>174</v>
      </c>
      <c r="E732" s="221" t="s">
        <v>1287</v>
      </c>
      <c r="F732" s="222" t="s">
        <v>1288</v>
      </c>
      <c r="G732" s="223" t="s">
        <v>353</v>
      </c>
      <c r="H732" s="224">
        <v>46.799999999999997</v>
      </c>
      <c r="I732" s="225"/>
      <c r="J732" s="226">
        <f>ROUND(I732*H732,2)</f>
        <v>0</v>
      </c>
      <c r="K732" s="222" t="s">
        <v>283</v>
      </c>
      <c r="L732" s="45"/>
      <c r="M732" s="227" t="s">
        <v>1</v>
      </c>
      <c r="N732" s="228" t="s">
        <v>41</v>
      </c>
      <c r="O732" s="92"/>
      <c r="P732" s="229">
        <f>O732*H732</f>
        <v>0</v>
      </c>
      <c r="Q732" s="229">
        <v>0</v>
      </c>
      <c r="R732" s="229">
        <f>Q732*H732</f>
        <v>0</v>
      </c>
      <c r="S732" s="229">
        <v>0</v>
      </c>
      <c r="T732" s="230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31" t="s">
        <v>251</v>
      </c>
      <c r="AT732" s="231" t="s">
        <v>174</v>
      </c>
      <c r="AU732" s="231" t="s">
        <v>85</v>
      </c>
      <c r="AY732" s="18" t="s">
        <v>173</v>
      </c>
      <c r="BE732" s="232">
        <f>IF(N732="základní",J732,0)</f>
        <v>0</v>
      </c>
      <c r="BF732" s="232">
        <f>IF(N732="snížená",J732,0)</f>
        <v>0</v>
      </c>
      <c r="BG732" s="232">
        <f>IF(N732="zákl. přenesená",J732,0)</f>
        <v>0</v>
      </c>
      <c r="BH732" s="232">
        <f>IF(N732="sníž. přenesená",J732,0)</f>
        <v>0</v>
      </c>
      <c r="BI732" s="232">
        <f>IF(N732="nulová",J732,0)</f>
        <v>0</v>
      </c>
      <c r="BJ732" s="18" t="s">
        <v>83</v>
      </c>
      <c r="BK732" s="232">
        <f>ROUND(I732*H732,2)</f>
        <v>0</v>
      </c>
      <c r="BL732" s="18" t="s">
        <v>251</v>
      </c>
      <c r="BM732" s="231" t="s">
        <v>1289</v>
      </c>
    </row>
    <row r="733" s="12" customFormat="1">
      <c r="A733" s="12"/>
      <c r="B733" s="238"/>
      <c r="C733" s="239"/>
      <c r="D733" s="233" t="s">
        <v>182</v>
      </c>
      <c r="E733" s="240" t="s">
        <v>1</v>
      </c>
      <c r="F733" s="241" t="s">
        <v>1290</v>
      </c>
      <c r="G733" s="239"/>
      <c r="H733" s="242">
        <v>46.799999999999997</v>
      </c>
      <c r="I733" s="243"/>
      <c r="J733" s="239"/>
      <c r="K733" s="239"/>
      <c r="L733" s="244"/>
      <c r="M733" s="245"/>
      <c r="N733" s="246"/>
      <c r="O733" s="246"/>
      <c r="P733" s="246"/>
      <c r="Q733" s="246"/>
      <c r="R733" s="246"/>
      <c r="S733" s="246"/>
      <c r="T733" s="247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T733" s="248" t="s">
        <v>182</v>
      </c>
      <c r="AU733" s="248" t="s">
        <v>85</v>
      </c>
      <c r="AV733" s="12" t="s">
        <v>85</v>
      </c>
      <c r="AW733" s="12" t="s">
        <v>32</v>
      </c>
      <c r="AX733" s="12" t="s">
        <v>76</v>
      </c>
      <c r="AY733" s="248" t="s">
        <v>173</v>
      </c>
    </row>
    <row r="734" s="13" customFormat="1">
      <c r="A734" s="13"/>
      <c r="B734" s="249"/>
      <c r="C734" s="250"/>
      <c r="D734" s="233" t="s">
        <v>182</v>
      </c>
      <c r="E734" s="251" t="s">
        <v>1</v>
      </c>
      <c r="F734" s="252" t="s">
        <v>184</v>
      </c>
      <c r="G734" s="250"/>
      <c r="H734" s="253">
        <v>46.799999999999997</v>
      </c>
      <c r="I734" s="254"/>
      <c r="J734" s="250"/>
      <c r="K734" s="250"/>
      <c r="L734" s="255"/>
      <c r="M734" s="256"/>
      <c r="N734" s="257"/>
      <c r="O734" s="257"/>
      <c r="P734" s="257"/>
      <c r="Q734" s="257"/>
      <c r="R734" s="257"/>
      <c r="S734" s="257"/>
      <c r="T734" s="258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59" t="s">
        <v>182</v>
      </c>
      <c r="AU734" s="259" t="s">
        <v>85</v>
      </c>
      <c r="AV734" s="13" t="s">
        <v>178</v>
      </c>
      <c r="AW734" s="13" t="s">
        <v>32</v>
      </c>
      <c r="AX734" s="13" t="s">
        <v>83</v>
      </c>
      <c r="AY734" s="259" t="s">
        <v>173</v>
      </c>
    </row>
    <row r="735" s="2" customFormat="1" ht="16.5" customHeight="1">
      <c r="A735" s="39"/>
      <c r="B735" s="40"/>
      <c r="C735" s="220" t="s">
        <v>816</v>
      </c>
      <c r="D735" s="220" t="s">
        <v>174</v>
      </c>
      <c r="E735" s="221" t="s">
        <v>1291</v>
      </c>
      <c r="F735" s="222" t="s">
        <v>1292</v>
      </c>
      <c r="G735" s="223" t="s">
        <v>353</v>
      </c>
      <c r="H735" s="224">
        <v>45.649999999999999</v>
      </c>
      <c r="I735" s="225"/>
      <c r="J735" s="226">
        <f>ROUND(I735*H735,2)</f>
        <v>0</v>
      </c>
      <c r="K735" s="222" t="s">
        <v>283</v>
      </c>
      <c r="L735" s="45"/>
      <c r="M735" s="227" t="s">
        <v>1</v>
      </c>
      <c r="N735" s="228" t="s">
        <v>41</v>
      </c>
      <c r="O735" s="92"/>
      <c r="P735" s="229">
        <f>O735*H735</f>
        <v>0</v>
      </c>
      <c r="Q735" s="229">
        <v>0</v>
      </c>
      <c r="R735" s="229">
        <f>Q735*H735</f>
        <v>0</v>
      </c>
      <c r="S735" s="229">
        <v>0</v>
      </c>
      <c r="T735" s="230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31" t="s">
        <v>251</v>
      </c>
      <c r="AT735" s="231" t="s">
        <v>174</v>
      </c>
      <c r="AU735" s="231" t="s">
        <v>85</v>
      </c>
      <c r="AY735" s="18" t="s">
        <v>173</v>
      </c>
      <c r="BE735" s="232">
        <f>IF(N735="základní",J735,0)</f>
        <v>0</v>
      </c>
      <c r="BF735" s="232">
        <f>IF(N735="snížená",J735,0)</f>
        <v>0</v>
      </c>
      <c r="BG735" s="232">
        <f>IF(N735="zákl. přenesená",J735,0)</f>
        <v>0</v>
      </c>
      <c r="BH735" s="232">
        <f>IF(N735="sníž. přenesená",J735,0)</f>
        <v>0</v>
      </c>
      <c r="BI735" s="232">
        <f>IF(N735="nulová",J735,0)</f>
        <v>0</v>
      </c>
      <c r="BJ735" s="18" t="s">
        <v>83</v>
      </c>
      <c r="BK735" s="232">
        <f>ROUND(I735*H735,2)</f>
        <v>0</v>
      </c>
      <c r="BL735" s="18" t="s">
        <v>251</v>
      </c>
      <c r="BM735" s="231" t="s">
        <v>1293</v>
      </c>
    </row>
    <row r="736" s="2" customFormat="1" ht="44.25" customHeight="1">
      <c r="A736" s="39"/>
      <c r="B736" s="40"/>
      <c r="C736" s="220" t="s">
        <v>1294</v>
      </c>
      <c r="D736" s="220" t="s">
        <v>174</v>
      </c>
      <c r="E736" s="221" t="s">
        <v>1295</v>
      </c>
      <c r="F736" s="222" t="s">
        <v>1296</v>
      </c>
      <c r="G736" s="223" t="s">
        <v>304</v>
      </c>
      <c r="H736" s="224">
        <v>34.161000000000001</v>
      </c>
      <c r="I736" s="225"/>
      <c r="J736" s="226">
        <f>ROUND(I736*H736,2)</f>
        <v>0</v>
      </c>
      <c r="K736" s="222" t="s">
        <v>283</v>
      </c>
      <c r="L736" s="45"/>
      <c r="M736" s="227" t="s">
        <v>1</v>
      </c>
      <c r="N736" s="228" t="s">
        <v>41</v>
      </c>
      <c r="O736" s="92"/>
      <c r="P736" s="229">
        <f>O736*H736</f>
        <v>0</v>
      </c>
      <c r="Q736" s="229">
        <v>0</v>
      </c>
      <c r="R736" s="229">
        <f>Q736*H736</f>
        <v>0</v>
      </c>
      <c r="S736" s="229">
        <v>0</v>
      </c>
      <c r="T736" s="230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31" t="s">
        <v>251</v>
      </c>
      <c r="AT736" s="231" t="s">
        <v>174</v>
      </c>
      <c r="AU736" s="231" t="s">
        <v>85</v>
      </c>
      <c r="AY736" s="18" t="s">
        <v>173</v>
      </c>
      <c r="BE736" s="232">
        <f>IF(N736="základní",J736,0)</f>
        <v>0</v>
      </c>
      <c r="BF736" s="232">
        <f>IF(N736="snížená",J736,0)</f>
        <v>0</v>
      </c>
      <c r="BG736" s="232">
        <f>IF(N736="zákl. přenesená",J736,0)</f>
        <v>0</v>
      </c>
      <c r="BH736" s="232">
        <f>IF(N736="sníž. přenesená",J736,0)</f>
        <v>0</v>
      </c>
      <c r="BI736" s="232">
        <f>IF(N736="nulová",J736,0)</f>
        <v>0</v>
      </c>
      <c r="BJ736" s="18" t="s">
        <v>83</v>
      </c>
      <c r="BK736" s="232">
        <f>ROUND(I736*H736,2)</f>
        <v>0</v>
      </c>
      <c r="BL736" s="18" t="s">
        <v>251</v>
      </c>
      <c r="BM736" s="231" t="s">
        <v>1297</v>
      </c>
    </row>
    <row r="737" s="12" customFormat="1">
      <c r="A737" s="12"/>
      <c r="B737" s="238"/>
      <c r="C737" s="239"/>
      <c r="D737" s="233" t="s">
        <v>182</v>
      </c>
      <c r="E737" s="240" t="s">
        <v>1</v>
      </c>
      <c r="F737" s="241" t="s">
        <v>1298</v>
      </c>
      <c r="G737" s="239"/>
      <c r="H737" s="242">
        <v>34.161000000000001</v>
      </c>
      <c r="I737" s="243"/>
      <c r="J737" s="239"/>
      <c r="K737" s="239"/>
      <c r="L737" s="244"/>
      <c r="M737" s="245"/>
      <c r="N737" s="246"/>
      <c r="O737" s="246"/>
      <c r="P737" s="246"/>
      <c r="Q737" s="246"/>
      <c r="R737" s="246"/>
      <c r="S737" s="246"/>
      <c r="T737" s="247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T737" s="248" t="s">
        <v>182</v>
      </c>
      <c r="AU737" s="248" t="s">
        <v>85</v>
      </c>
      <c r="AV737" s="12" t="s">
        <v>85</v>
      </c>
      <c r="AW737" s="12" t="s">
        <v>32</v>
      </c>
      <c r="AX737" s="12" t="s">
        <v>76</v>
      </c>
      <c r="AY737" s="248" t="s">
        <v>173</v>
      </c>
    </row>
    <row r="738" s="13" customFormat="1">
      <c r="A738" s="13"/>
      <c r="B738" s="249"/>
      <c r="C738" s="250"/>
      <c r="D738" s="233" t="s">
        <v>182</v>
      </c>
      <c r="E738" s="251" t="s">
        <v>1</v>
      </c>
      <c r="F738" s="252" t="s">
        <v>184</v>
      </c>
      <c r="G738" s="250"/>
      <c r="H738" s="253">
        <v>34.161000000000001</v>
      </c>
      <c r="I738" s="254"/>
      <c r="J738" s="250"/>
      <c r="K738" s="250"/>
      <c r="L738" s="255"/>
      <c r="M738" s="256"/>
      <c r="N738" s="257"/>
      <c r="O738" s="257"/>
      <c r="P738" s="257"/>
      <c r="Q738" s="257"/>
      <c r="R738" s="257"/>
      <c r="S738" s="257"/>
      <c r="T738" s="258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59" t="s">
        <v>182</v>
      </c>
      <c r="AU738" s="259" t="s">
        <v>85</v>
      </c>
      <c r="AV738" s="13" t="s">
        <v>178</v>
      </c>
      <c r="AW738" s="13" t="s">
        <v>32</v>
      </c>
      <c r="AX738" s="13" t="s">
        <v>83</v>
      </c>
      <c r="AY738" s="259" t="s">
        <v>173</v>
      </c>
    </row>
    <row r="739" s="2" customFormat="1" ht="44.25" customHeight="1">
      <c r="A739" s="39"/>
      <c r="B739" s="40"/>
      <c r="C739" s="220" t="s">
        <v>821</v>
      </c>
      <c r="D739" s="220" t="s">
        <v>174</v>
      </c>
      <c r="E739" s="221" t="s">
        <v>1299</v>
      </c>
      <c r="F739" s="222" t="s">
        <v>1300</v>
      </c>
      <c r="G739" s="223" t="s">
        <v>304</v>
      </c>
      <c r="H739" s="224">
        <v>34.161000000000001</v>
      </c>
      <c r="I739" s="225"/>
      <c r="J739" s="226">
        <f>ROUND(I739*H739,2)</f>
        <v>0</v>
      </c>
      <c r="K739" s="222" t="s">
        <v>283</v>
      </c>
      <c r="L739" s="45"/>
      <c r="M739" s="227" t="s">
        <v>1</v>
      </c>
      <c r="N739" s="228" t="s">
        <v>41</v>
      </c>
      <c r="O739" s="92"/>
      <c r="P739" s="229">
        <f>O739*H739</f>
        <v>0</v>
      </c>
      <c r="Q739" s="229">
        <v>0</v>
      </c>
      <c r="R739" s="229">
        <f>Q739*H739</f>
        <v>0</v>
      </c>
      <c r="S739" s="229">
        <v>0</v>
      </c>
      <c r="T739" s="230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31" t="s">
        <v>251</v>
      </c>
      <c r="AT739" s="231" t="s">
        <v>174</v>
      </c>
      <c r="AU739" s="231" t="s">
        <v>85</v>
      </c>
      <c r="AY739" s="18" t="s">
        <v>173</v>
      </c>
      <c r="BE739" s="232">
        <f>IF(N739="základní",J739,0)</f>
        <v>0</v>
      </c>
      <c r="BF739" s="232">
        <f>IF(N739="snížená",J739,0)</f>
        <v>0</v>
      </c>
      <c r="BG739" s="232">
        <f>IF(N739="zákl. přenesená",J739,0)</f>
        <v>0</v>
      </c>
      <c r="BH739" s="232">
        <f>IF(N739="sníž. přenesená",J739,0)</f>
        <v>0</v>
      </c>
      <c r="BI739" s="232">
        <f>IF(N739="nulová",J739,0)</f>
        <v>0</v>
      </c>
      <c r="BJ739" s="18" t="s">
        <v>83</v>
      </c>
      <c r="BK739" s="232">
        <f>ROUND(I739*H739,2)</f>
        <v>0</v>
      </c>
      <c r="BL739" s="18" t="s">
        <v>251</v>
      </c>
      <c r="BM739" s="231" t="s">
        <v>1301</v>
      </c>
    </row>
    <row r="740" s="12" customFormat="1">
      <c r="A740" s="12"/>
      <c r="B740" s="238"/>
      <c r="C740" s="239"/>
      <c r="D740" s="233" t="s">
        <v>182</v>
      </c>
      <c r="E740" s="240" t="s">
        <v>1</v>
      </c>
      <c r="F740" s="241" t="s">
        <v>1298</v>
      </c>
      <c r="G740" s="239"/>
      <c r="H740" s="242">
        <v>34.161000000000001</v>
      </c>
      <c r="I740" s="243"/>
      <c r="J740" s="239"/>
      <c r="K740" s="239"/>
      <c r="L740" s="244"/>
      <c r="M740" s="245"/>
      <c r="N740" s="246"/>
      <c r="O740" s="246"/>
      <c r="P740" s="246"/>
      <c r="Q740" s="246"/>
      <c r="R740" s="246"/>
      <c r="S740" s="246"/>
      <c r="T740" s="247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T740" s="248" t="s">
        <v>182</v>
      </c>
      <c r="AU740" s="248" t="s">
        <v>85</v>
      </c>
      <c r="AV740" s="12" t="s">
        <v>85</v>
      </c>
      <c r="AW740" s="12" t="s">
        <v>32</v>
      </c>
      <c r="AX740" s="12" t="s">
        <v>76</v>
      </c>
      <c r="AY740" s="248" t="s">
        <v>173</v>
      </c>
    </row>
    <row r="741" s="13" customFormat="1">
      <c r="A741" s="13"/>
      <c r="B741" s="249"/>
      <c r="C741" s="250"/>
      <c r="D741" s="233" t="s">
        <v>182</v>
      </c>
      <c r="E741" s="251" t="s">
        <v>1</v>
      </c>
      <c r="F741" s="252" t="s">
        <v>184</v>
      </c>
      <c r="G741" s="250"/>
      <c r="H741" s="253">
        <v>34.161000000000001</v>
      </c>
      <c r="I741" s="254"/>
      <c r="J741" s="250"/>
      <c r="K741" s="250"/>
      <c r="L741" s="255"/>
      <c r="M741" s="256"/>
      <c r="N741" s="257"/>
      <c r="O741" s="257"/>
      <c r="P741" s="257"/>
      <c r="Q741" s="257"/>
      <c r="R741" s="257"/>
      <c r="S741" s="257"/>
      <c r="T741" s="258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59" t="s">
        <v>182</v>
      </c>
      <c r="AU741" s="259" t="s">
        <v>85</v>
      </c>
      <c r="AV741" s="13" t="s">
        <v>178</v>
      </c>
      <c r="AW741" s="13" t="s">
        <v>32</v>
      </c>
      <c r="AX741" s="13" t="s">
        <v>83</v>
      </c>
      <c r="AY741" s="259" t="s">
        <v>173</v>
      </c>
    </row>
    <row r="742" s="2" customFormat="1" ht="24.15" customHeight="1">
      <c r="A742" s="39"/>
      <c r="B742" s="40"/>
      <c r="C742" s="220" t="s">
        <v>1302</v>
      </c>
      <c r="D742" s="220" t="s">
        <v>174</v>
      </c>
      <c r="E742" s="221" t="s">
        <v>1303</v>
      </c>
      <c r="F742" s="222" t="s">
        <v>1304</v>
      </c>
      <c r="G742" s="223" t="s">
        <v>353</v>
      </c>
      <c r="H742" s="224">
        <v>46.200000000000003</v>
      </c>
      <c r="I742" s="225"/>
      <c r="J742" s="226">
        <f>ROUND(I742*H742,2)</f>
        <v>0</v>
      </c>
      <c r="K742" s="222" t="s">
        <v>283</v>
      </c>
      <c r="L742" s="45"/>
      <c r="M742" s="227" t="s">
        <v>1</v>
      </c>
      <c r="N742" s="228" t="s">
        <v>41</v>
      </c>
      <c r="O742" s="92"/>
      <c r="P742" s="229">
        <f>O742*H742</f>
        <v>0</v>
      </c>
      <c r="Q742" s="229">
        <v>0</v>
      </c>
      <c r="R742" s="229">
        <f>Q742*H742</f>
        <v>0</v>
      </c>
      <c r="S742" s="229">
        <v>0</v>
      </c>
      <c r="T742" s="230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31" t="s">
        <v>251</v>
      </c>
      <c r="AT742" s="231" t="s">
        <v>174</v>
      </c>
      <c r="AU742" s="231" t="s">
        <v>85</v>
      </c>
      <c r="AY742" s="18" t="s">
        <v>173</v>
      </c>
      <c r="BE742" s="232">
        <f>IF(N742="základní",J742,0)</f>
        <v>0</v>
      </c>
      <c r="BF742" s="232">
        <f>IF(N742="snížená",J742,0)</f>
        <v>0</v>
      </c>
      <c r="BG742" s="232">
        <f>IF(N742="zákl. přenesená",J742,0)</f>
        <v>0</v>
      </c>
      <c r="BH742" s="232">
        <f>IF(N742="sníž. přenesená",J742,0)</f>
        <v>0</v>
      </c>
      <c r="BI742" s="232">
        <f>IF(N742="nulová",J742,0)</f>
        <v>0</v>
      </c>
      <c r="BJ742" s="18" t="s">
        <v>83</v>
      </c>
      <c r="BK742" s="232">
        <f>ROUND(I742*H742,2)</f>
        <v>0</v>
      </c>
      <c r="BL742" s="18" t="s">
        <v>251</v>
      </c>
      <c r="BM742" s="231" t="s">
        <v>1305</v>
      </c>
    </row>
    <row r="743" s="2" customFormat="1" ht="16.5" customHeight="1">
      <c r="A743" s="39"/>
      <c r="B743" s="40"/>
      <c r="C743" s="275" t="s">
        <v>824</v>
      </c>
      <c r="D743" s="275" t="s">
        <v>335</v>
      </c>
      <c r="E743" s="276" t="s">
        <v>1306</v>
      </c>
      <c r="F743" s="277" t="s">
        <v>1307</v>
      </c>
      <c r="G743" s="278" t="s">
        <v>470</v>
      </c>
      <c r="H743" s="279">
        <v>97.019999999999996</v>
      </c>
      <c r="I743" s="280"/>
      <c r="J743" s="281">
        <f>ROUND(I743*H743,2)</f>
        <v>0</v>
      </c>
      <c r="K743" s="277" t="s">
        <v>283</v>
      </c>
      <c r="L743" s="282"/>
      <c r="M743" s="283" t="s">
        <v>1</v>
      </c>
      <c r="N743" s="284" t="s">
        <v>41</v>
      </c>
      <c r="O743" s="92"/>
      <c r="P743" s="229">
        <f>O743*H743</f>
        <v>0</v>
      </c>
      <c r="Q743" s="229">
        <v>0</v>
      </c>
      <c r="R743" s="229">
        <f>Q743*H743</f>
        <v>0</v>
      </c>
      <c r="S743" s="229">
        <v>0</v>
      </c>
      <c r="T743" s="230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31" t="s">
        <v>358</v>
      </c>
      <c r="AT743" s="231" t="s">
        <v>335</v>
      </c>
      <c r="AU743" s="231" t="s">
        <v>85</v>
      </c>
      <c r="AY743" s="18" t="s">
        <v>173</v>
      </c>
      <c r="BE743" s="232">
        <f>IF(N743="základní",J743,0)</f>
        <v>0</v>
      </c>
      <c r="BF743" s="232">
        <f>IF(N743="snížená",J743,0)</f>
        <v>0</v>
      </c>
      <c r="BG743" s="232">
        <f>IF(N743="zákl. přenesená",J743,0)</f>
        <v>0</v>
      </c>
      <c r="BH743" s="232">
        <f>IF(N743="sníž. přenesená",J743,0)</f>
        <v>0</v>
      </c>
      <c r="BI743" s="232">
        <f>IF(N743="nulová",J743,0)</f>
        <v>0</v>
      </c>
      <c r="BJ743" s="18" t="s">
        <v>83</v>
      </c>
      <c r="BK743" s="232">
        <f>ROUND(I743*H743,2)</f>
        <v>0</v>
      </c>
      <c r="BL743" s="18" t="s">
        <v>251</v>
      </c>
      <c r="BM743" s="231" t="s">
        <v>1308</v>
      </c>
    </row>
    <row r="744" s="12" customFormat="1">
      <c r="A744" s="12"/>
      <c r="B744" s="238"/>
      <c r="C744" s="239"/>
      <c r="D744" s="233" t="s">
        <v>182</v>
      </c>
      <c r="E744" s="240" t="s">
        <v>1</v>
      </c>
      <c r="F744" s="241" t="s">
        <v>1309</v>
      </c>
      <c r="G744" s="239"/>
      <c r="H744" s="242">
        <v>97.019999999999996</v>
      </c>
      <c r="I744" s="243"/>
      <c r="J744" s="239"/>
      <c r="K744" s="239"/>
      <c r="L744" s="244"/>
      <c r="M744" s="245"/>
      <c r="N744" s="246"/>
      <c r="O744" s="246"/>
      <c r="P744" s="246"/>
      <c r="Q744" s="246"/>
      <c r="R744" s="246"/>
      <c r="S744" s="246"/>
      <c r="T744" s="247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T744" s="248" t="s">
        <v>182</v>
      </c>
      <c r="AU744" s="248" t="s">
        <v>85</v>
      </c>
      <c r="AV744" s="12" t="s">
        <v>85</v>
      </c>
      <c r="AW744" s="12" t="s">
        <v>32</v>
      </c>
      <c r="AX744" s="12" t="s">
        <v>76</v>
      </c>
      <c r="AY744" s="248" t="s">
        <v>173</v>
      </c>
    </row>
    <row r="745" s="13" customFormat="1">
      <c r="A745" s="13"/>
      <c r="B745" s="249"/>
      <c r="C745" s="250"/>
      <c r="D745" s="233" t="s">
        <v>182</v>
      </c>
      <c r="E745" s="251" t="s">
        <v>1</v>
      </c>
      <c r="F745" s="252" t="s">
        <v>184</v>
      </c>
      <c r="G745" s="250"/>
      <c r="H745" s="253">
        <v>97.019999999999996</v>
      </c>
      <c r="I745" s="254"/>
      <c r="J745" s="250"/>
      <c r="K745" s="250"/>
      <c r="L745" s="255"/>
      <c r="M745" s="256"/>
      <c r="N745" s="257"/>
      <c r="O745" s="257"/>
      <c r="P745" s="257"/>
      <c r="Q745" s="257"/>
      <c r="R745" s="257"/>
      <c r="S745" s="257"/>
      <c r="T745" s="258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59" t="s">
        <v>182</v>
      </c>
      <c r="AU745" s="259" t="s">
        <v>85</v>
      </c>
      <c r="AV745" s="13" t="s">
        <v>178</v>
      </c>
      <c r="AW745" s="13" t="s">
        <v>32</v>
      </c>
      <c r="AX745" s="13" t="s">
        <v>83</v>
      </c>
      <c r="AY745" s="259" t="s">
        <v>173</v>
      </c>
    </row>
    <row r="746" s="2" customFormat="1" ht="24.15" customHeight="1">
      <c r="A746" s="39"/>
      <c r="B746" s="40"/>
      <c r="C746" s="220" t="s">
        <v>1310</v>
      </c>
      <c r="D746" s="220" t="s">
        <v>174</v>
      </c>
      <c r="E746" s="221" t="s">
        <v>1311</v>
      </c>
      <c r="F746" s="222" t="s">
        <v>1312</v>
      </c>
      <c r="G746" s="223" t="s">
        <v>353</v>
      </c>
      <c r="H746" s="224">
        <v>58.850000000000001</v>
      </c>
      <c r="I746" s="225"/>
      <c r="J746" s="226">
        <f>ROUND(I746*H746,2)</f>
        <v>0</v>
      </c>
      <c r="K746" s="222" t="s">
        <v>283</v>
      </c>
      <c r="L746" s="45"/>
      <c r="M746" s="227" t="s">
        <v>1</v>
      </c>
      <c r="N746" s="228" t="s">
        <v>41</v>
      </c>
      <c r="O746" s="92"/>
      <c r="P746" s="229">
        <f>O746*H746</f>
        <v>0</v>
      </c>
      <c r="Q746" s="229">
        <v>0</v>
      </c>
      <c r="R746" s="229">
        <f>Q746*H746</f>
        <v>0</v>
      </c>
      <c r="S746" s="229">
        <v>0</v>
      </c>
      <c r="T746" s="230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31" t="s">
        <v>251</v>
      </c>
      <c r="AT746" s="231" t="s">
        <v>174</v>
      </c>
      <c r="AU746" s="231" t="s">
        <v>85</v>
      </c>
      <c r="AY746" s="18" t="s">
        <v>173</v>
      </c>
      <c r="BE746" s="232">
        <f>IF(N746="základní",J746,0)</f>
        <v>0</v>
      </c>
      <c r="BF746" s="232">
        <f>IF(N746="snížená",J746,0)</f>
        <v>0</v>
      </c>
      <c r="BG746" s="232">
        <f>IF(N746="zákl. přenesená",J746,0)</f>
        <v>0</v>
      </c>
      <c r="BH746" s="232">
        <f>IF(N746="sníž. přenesená",J746,0)</f>
        <v>0</v>
      </c>
      <c r="BI746" s="232">
        <f>IF(N746="nulová",J746,0)</f>
        <v>0</v>
      </c>
      <c r="BJ746" s="18" t="s">
        <v>83</v>
      </c>
      <c r="BK746" s="232">
        <f>ROUND(I746*H746,2)</f>
        <v>0</v>
      </c>
      <c r="BL746" s="18" t="s">
        <v>251</v>
      </c>
      <c r="BM746" s="231" t="s">
        <v>1313</v>
      </c>
    </row>
    <row r="747" s="2" customFormat="1" ht="33" customHeight="1">
      <c r="A747" s="39"/>
      <c r="B747" s="40"/>
      <c r="C747" s="220" t="s">
        <v>828</v>
      </c>
      <c r="D747" s="220" t="s">
        <v>174</v>
      </c>
      <c r="E747" s="221" t="s">
        <v>1314</v>
      </c>
      <c r="F747" s="222" t="s">
        <v>1315</v>
      </c>
      <c r="G747" s="223" t="s">
        <v>353</v>
      </c>
      <c r="H747" s="224">
        <v>48</v>
      </c>
      <c r="I747" s="225"/>
      <c r="J747" s="226">
        <f>ROUND(I747*H747,2)</f>
        <v>0</v>
      </c>
      <c r="K747" s="222" t="s">
        <v>283</v>
      </c>
      <c r="L747" s="45"/>
      <c r="M747" s="227" t="s">
        <v>1</v>
      </c>
      <c r="N747" s="228" t="s">
        <v>41</v>
      </c>
      <c r="O747" s="92"/>
      <c r="P747" s="229">
        <f>O747*H747</f>
        <v>0</v>
      </c>
      <c r="Q747" s="229">
        <v>0</v>
      </c>
      <c r="R747" s="229">
        <f>Q747*H747</f>
        <v>0</v>
      </c>
      <c r="S747" s="229">
        <v>0</v>
      </c>
      <c r="T747" s="230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31" t="s">
        <v>251</v>
      </c>
      <c r="AT747" s="231" t="s">
        <v>174</v>
      </c>
      <c r="AU747" s="231" t="s">
        <v>85</v>
      </c>
      <c r="AY747" s="18" t="s">
        <v>173</v>
      </c>
      <c r="BE747" s="232">
        <f>IF(N747="základní",J747,0)</f>
        <v>0</v>
      </c>
      <c r="BF747" s="232">
        <f>IF(N747="snížená",J747,0)</f>
        <v>0</v>
      </c>
      <c r="BG747" s="232">
        <f>IF(N747="zákl. přenesená",J747,0)</f>
        <v>0</v>
      </c>
      <c r="BH747" s="232">
        <f>IF(N747="sníž. přenesená",J747,0)</f>
        <v>0</v>
      </c>
      <c r="BI747" s="232">
        <f>IF(N747="nulová",J747,0)</f>
        <v>0</v>
      </c>
      <c r="BJ747" s="18" t="s">
        <v>83</v>
      </c>
      <c r="BK747" s="232">
        <f>ROUND(I747*H747,2)</f>
        <v>0</v>
      </c>
      <c r="BL747" s="18" t="s">
        <v>251</v>
      </c>
      <c r="BM747" s="231" t="s">
        <v>1316</v>
      </c>
    </row>
    <row r="748" s="2" customFormat="1" ht="33" customHeight="1">
      <c r="A748" s="39"/>
      <c r="B748" s="40"/>
      <c r="C748" s="220" t="s">
        <v>1317</v>
      </c>
      <c r="D748" s="220" t="s">
        <v>174</v>
      </c>
      <c r="E748" s="221" t="s">
        <v>1318</v>
      </c>
      <c r="F748" s="222" t="s">
        <v>1319</v>
      </c>
      <c r="G748" s="223" t="s">
        <v>353</v>
      </c>
      <c r="H748" s="224">
        <v>48</v>
      </c>
      <c r="I748" s="225"/>
      <c r="J748" s="226">
        <f>ROUND(I748*H748,2)</f>
        <v>0</v>
      </c>
      <c r="K748" s="222" t="s">
        <v>283</v>
      </c>
      <c r="L748" s="45"/>
      <c r="M748" s="227" t="s">
        <v>1</v>
      </c>
      <c r="N748" s="228" t="s">
        <v>41</v>
      </c>
      <c r="O748" s="92"/>
      <c r="P748" s="229">
        <f>O748*H748</f>
        <v>0</v>
      </c>
      <c r="Q748" s="229">
        <v>0</v>
      </c>
      <c r="R748" s="229">
        <f>Q748*H748</f>
        <v>0</v>
      </c>
      <c r="S748" s="229">
        <v>0</v>
      </c>
      <c r="T748" s="230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31" t="s">
        <v>251</v>
      </c>
      <c r="AT748" s="231" t="s">
        <v>174</v>
      </c>
      <c r="AU748" s="231" t="s">
        <v>85</v>
      </c>
      <c r="AY748" s="18" t="s">
        <v>173</v>
      </c>
      <c r="BE748" s="232">
        <f>IF(N748="základní",J748,0)</f>
        <v>0</v>
      </c>
      <c r="BF748" s="232">
        <f>IF(N748="snížená",J748,0)</f>
        <v>0</v>
      </c>
      <c r="BG748" s="232">
        <f>IF(N748="zákl. přenesená",J748,0)</f>
        <v>0</v>
      </c>
      <c r="BH748" s="232">
        <f>IF(N748="sníž. přenesená",J748,0)</f>
        <v>0</v>
      </c>
      <c r="BI748" s="232">
        <f>IF(N748="nulová",J748,0)</f>
        <v>0</v>
      </c>
      <c r="BJ748" s="18" t="s">
        <v>83</v>
      </c>
      <c r="BK748" s="232">
        <f>ROUND(I748*H748,2)</f>
        <v>0</v>
      </c>
      <c r="BL748" s="18" t="s">
        <v>251</v>
      </c>
      <c r="BM748" s="231" t="s">
        <v>1320</v>
      </c>
    </row>
    <row r="749" s="2" customFormat="1" ht="37.8" customHeight="1">
      <c r="A749" s="39"/>
      <c r="B749" s="40"/>
      <c r="C749" s="220" t="s">
        <v>831</v>
      </c>
      <c r="D749" s="220" t="s">
        <v>174</v>
      </c>
      <c r="E749" s="221" t="s">
        <v>1321</v>
      </c>
      <c r="F749" s="222" t="s">
        <v>1322</v>
      </c>
      <c r="G749" s="223" t="s">
        <v>353</v>
      </c>
      <c r="H749" s="224">
        <v>11.699999999999999</v>
      </c>
      <c r="I749" s="225"/>
      <c r="J749" s="226">
        <f>ROUND(I749*H749,2)</f>
        <v>0</v>
      </c>
      <c r="K749" s="222" t="s">
        <v>283</v>
      </c>
      <c r="L749" s="45"/>
      <c r="M749" s="227" t="s">
        <v>1</v>
      </c>
      <c r="N749" s="228" t="s">
        <v>41</v>
      </c>
      <c r="O749" s="92"/>
      <c r="P749" s="229">
        <f>O749*H749</f>
        <v>0</v>
      </c>
      <c r="Q749" s="229">
        <v>0</v>
      </c>
      <c r="R749" s="229">
        <f>Q749*H749</f>
        <v>0</v>
      </c>
      <c r="S749" s="229">
        <v>0</v>
      </c>
      <c r="T749" s="230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31" t="s">
        <v>251</v>
      </c>
      <c r="AT749" s="231" t="s">
        <v>174</v>
      </c>
      <c r="AU749" s="231" t="s">
        <v>85</v>
      </c>
      <c r="AY749" s="18" t="s">
        <v>173</v>
      </c>
      <c r="BE749" s="232">
        <f>IF(N749="základní",J749,0)</f>
        <v>0</v>
      </c>
      <c r="BF749" s="232">
        <f>IF(N749="snížená",J749,0)</f>
        <v>0</v>
      </c>
      <c r="BG749" s="232">
        <f>IF(N749="zákl. přenesená",J749,0)</f>
        <v>0</v>
      </c>
      <c r="BH749" s="232">
        <f>IF(N749="sníž. přenesená",J749,0)</f>
        <v>0</v>
      </c>
      <c r="BI749" s="232">
        <f>IF(N749="nulová",J749,0)</f>
        <v>0</v>
      </c>
      <c r="BJ749" s="18" t="s">
        <v>83</v>
      </c>
      <c r="BK749" s="232">
        <f>ROUND(I749*H749,2)</f>
        <v>0</v>
      </c>
      <c r="BL749" s="18" t="s">
        <v>251</v>
      </c>
      <c r="BM749" s="231" t="s">
        <v>1323</v>
      </c>
    </row>
    <row r="750" s="12" customFormat="1">
      <c r="A750" s="12"/>
      <c r="B750" s="238"/>
      <c r="C750" s="239"/>
      <c r="D750" s="233" t="s">
        <v>182</v>
      </c>
      <c r="E750" s="240" t="s">
        <v>1</v>
      </c>
      <c r="F750" s="241" t="s">
        <v>1324</v>
      </c>
      <c r="G750" s="239"/>
      <c r="H750" s="242">
        <v>11.699999999999999</v>
      </c>
      <c r="I750" s="243"/>
      <c r="J750" s="239"/>
      <c r="K750" s="239"/>
      <c r="L750" s="244"/>
      <c r="M750" s="245"/>
      <c r="N750" s="246"/>
      <c r="O750" s="246"/>
      <c r="P750" s="246"/>
      <c r="Q750" s="246"/>
      <c r="R750" s="246"/>
      <c r="S750" s="246"/>
      <c r="T750" s="247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T750" s="248" t="s">
        <v>182</v>
      </c>
      <c r="AU750" s="248" t="s">
        <v>85</v>
      </c>
      <c r="AV750" s="12" t="s">
        <v>85</v>
      </c>
      <c r="AW750" s="12" t="s">
        <v>32</v>
      </c>
      <c r="AX750" s="12" t="s">
        <v>76</v>
      </c>
      <c r="AY750" s="248" t="s">
        <v>173</v>
      </c>
    </row>
    <row r="751" s="13" customFormat="1">
      <c r="A751" s="13"/>
      <c r="B751" s="249"/>
      <c r="C751" s="250"/>
      <c r="D751" s="233" t="s">
        <v>182</v>
      </c>
      <c r="E751" s="251" t="s">
        <v>1</v>
      </c>
      <c r="F751" s="252" t="s">
        <v>184</v>
      </c>
      <c r="G751" s="250"/>
      <c r="H751" s="253">
        <v>11.699999999999999</v>
      </c>
      <c r="I751" s="254"/>
      <c r="J751" s="250"/>
      <c r="K751" s="250"/>
      <c r="L751" s="255"/>
      <c r="M751" s="256"/>
      <c r="N751" s="257"/>
      <c r="O751" s="257"/>
      <c r="P751" s="257"/>
      <c r="Q751" s="257"/>
      <c r="R751" s="257"/>
      <c r="S751" s="257"/>
      <c r="T751" s="258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59" t="s">
        <v>182</v>
      </c>
      <c r="AU751" s="259" t="s">
        <v>85</v>
      </c>
      <c r="AV751" s="13" t="s">
        <v>178</v>
      </c>
      <c r="AW751" s="13" t="s">
        <v>32</v>
      </c>
      <c r="AX751" s="13" t="s">
        <v>83</v>
      </c>
      <c r="AY751" s="259" t="s">
        <v>173</v>
      </c>
    </row>
    <row r="752" s="2" customFormat="1" ht="24.15" customHeight="1">
      <c r="A752" s="39"/>
      <c r="B752" s="40"/>
      <c r="C752" s="220" t="s">
        <v>1325</v>
      </c>
      <c r="D752" s="220" t="s">
        <v>174</v>
      </c>
      <c r="E752" s="221" t="s">
        <v>1326</v>
      </c>
      <c r="F752" s="222" t="s">
        <v>1327</v>
      </c>
      <c r="G752" s="223" t="s">
        <v>353</v>
      </c>
      <c r="H752" s="224">
        <v>48</v>
      </c>
      <c r="I752" s="225"/>
      <c r="J752" s="226">
        <f>ROUND(I752*H752,2)</f>
        <v>0</v>
      </c>
      <c r="K752" s="222" t="s">
        <v>283</v>
      </c>
      <c r="L752" s="45"/>
      <c r="M752" s="227" t="s">
        <v>1</v>
      </c>
      <c r="N752" s="228" t="s">
        <v>41</v>
      </c>
      <c r="O752" s="92"/>
      <c r="P752" s="229">
        <f>O752*H752</f>
        <v>0</v>
      </c>
      <c r="Q752" s="229">
        <v>0</v>
      </c>
      <c r="R752" s="229">
        <f>Q752*H752</f>
        <v>0</v>
      </c>
      <c r="S752" s="229">
        <v>0</v>
      </c>
      <c r="T752" s="230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31" t="s">
        <v>251</v>
      </c>
      <c r="AT752" s="231" t="s">
        <v>174</v>
      </c>
      <c r="AU752" s="231" t="s">
        <v>85</v>
      </c>
      <c r="AY752" s="18" t="s">
        <v>173</v>
      </c>
      <c r="BE752" s="232">
        <f>IF(N752="základní",J752,0)</f>
        <v>0</v>
      </c>
      <c r="BF752" s="232">
        <f>IF(N752="snížená",J752,0)</f>
        <v>0</v>
      </c>
      <c r="BG752" s="232">
        <f>IF(N752="zákl. přenesená",J752,0)</f>
        <v>0</v>
      </c>
      <c r="BH752" s="232">
        <f>IF(N752="sníž. přenesená",J752,0)</f>
        <v>0</v>
      </c>
      <c r="BI752" s="232">
        <f>IF(N752="nulová",J752,0)</f>
        <v>0</v>
      </c>
      <c r="BJ752" s="18" t="s">
        <v>83</v>
      </c>
      <c r="BK752" s="232">
        <f>ROUND(I752*H752,2)</f>
        <v>0</v>
      </c>
      <c r="BL752" s="18" t="s">
        <v>251</v>
      </c>
      <c r="BM752" s="231" t="s">
        <v>1328</v>
      </c>
    </row>
    <row r="753" s="2" customFormat="1" ht="37.8" customHeight="1">
      <c r="A753" s="39"/>
      <c r="B753" s="40"/>
      <c r="C753" s="220" t="s">
        <v>835</v>
      </c>
      <c r="D753" s="220" t="s">
        <v>174</v>
      </c>
      <c r="E753" s="221" t="s">
        <v>1329</v>
      </c>
      <c r="F753" s="222" t="s">
        <v>1330</v>
      </c>
      <c r="G753" s="223" t="s">
        <v>470</v>
      </c>
      <c r="H753" s="224">
        <v>5</v>
      </c>
      <c r="I753" s="225"/>
      <c r="J753" s="226">
        <f>ROUND(I753*H753,2)</f>
        <v>0</v>
      </c>
      <c r="K753" s="222" t="s">
        <v>283</v>
      </c>
      <c r="L753" s="45"/>
      <c r="M753" s="227" t="s">
        <v>1</v>
      </c>
      <c r="N753" s="228" t="s">
        <v>41</v>
      </c>
      <c r="O753" s="92"/>
      <c r="P753" s="229">
        <f>O753*H753</f>
        <v>0</v>
      </c>
      <c r="Q753" s="229">
        <v>0</v>
      </c>
      <c r="R753" s="229">
        <f>Q753*H753</f>
        <v>0</v>
      </c>
      <c r="S753" s="229">
        <v>0</v>
      </c>
      <c r="T753" s="230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31" t="s">
        <v>251</v>
      </c>
      <c r="AT753" s="231" t="s">
        <v>174</v>
      </c>
      <c r="AU753" s="231" t="s">
        <v>85</v>
      </c>
      <c r="AY753" s="18" t="s">
        <v>173</v>
      </c>
      <c r="BE753" s="232">
        <f>IF(N753="základní",J753,0)</f>
        <v>0</v>
      </c>
      <c r="BF753" s="232">
        <f>IF(N753="snížená",J753,0)</f>
        <v>0</v>
      </c>
      <c r="BG753" s="232">
        <f>IF(N753="zákl. přenesená",J753,0)</f>
        <v>0</v>
      </c>
      <c r="BH753" s="232">
        <f>IF(N753="sníž. přenesená",J753,0)</f>
        <v>0</v>
      </c>
      <c r="BI753" s="232">
        <f>IF(N753="nulová",J753,0)</f>
        <v>0</v>
      </c>
      <c r="BJ753" s="18" t="s">
        <v>83</v>
      </c>
      <c r="BK753" s="232">
        <f>ROUND(I753*H753,2)</f>
        <v>0</v>
      </c>
      <c r="BL753" s="18" t="s">
        <v>251</v>
      </c>
      <c r="BM753" s="231" t="s">
        <v>1331</v>
      </c>
    </row>
    <row r="754" s="2" customFormat="1" ht="24.15" customHeight="1">
      <c r="A754" s="39"/>
      <c r="B754" s="40"/>
      <c r="C754" s="220" t="s">
        <v>1332</v>
      </c>
      <c r="D754" s="220" t="s">
        <v>174</v>
      </c>
      <c r="E754" s="221" t="s">
        <v>1333</v>
      </c>
      <c r="F754" s="222" t="s">
        <v>1334</v>
      </c>
      <c r="G754" s="223" t="s">
        <v>353</v>
      </c>
      <c r="H754" s="224">
        <v>45.850000000000001</v>
      </c>
      <c r="I754" s="225"/>
      <c r="J754" s="226">
        <f>ROUND(I754*H754,2)</f>
        <v>0</v>
      </c>
      <c r="K754" s="222" t="s">
        <v>283</v>
      </c>
      <c r="L754" s="45"/>
      <c r="M754" s="227" t="s">
        <v>1</v>
      </c>
      <c r="N754" s="228" t="s">
        <v>41</v>
      </c>
      <c r="O754" s="92"/>
      <c r="P754" s="229">
        <f>O754*H754</f>
        <v>0</v>
      </c>
      <c r="Q754" s="229">
        <v>0</v>
      </c>
      <c r="R754" s="229">
        <f>Q754*H754</f>
        <v>0</v>
      </c>
      <c r="S754" s="229">
        <v>0</v>
      </c>
      <c r="T754" s="230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31" t="s">
        <v>251</v>
      </c>
      <c r="AT754" s="231" t="s">
        <v>174</v>
      </c>
      <c r="AU754" s="231" t="s">
        <v>85</v>
      </c>
      <c r="AY754" s="18" t="s">
        <v>173</v>
      </c>
      <c r="BE754" s="232">
        <f>IF(N754="základní",J754,0)</f>
        <v>0</v>
      </c>
      <c r="BF754" s="232">
        <f>IF(N754="snížená",J754,0)</f>
        <v>0</v>
      </c>
      <c r="BG754" s="232">
        <f>IF(N754="zákl. přenesená",J754,0)</f>
        <v>0</v>
      </c>
      <c r="BH754" s="232">
        <f>IF(N754="sníž. přenesená",J754,0)</f>
        <v>0</v>
      </c>
      <c r="BI754" s="232">
        <f>IF(N754="nulová",J754,0)</f>
        <v>0</v>
      </c>
      <c r="BJ754" s="18" t="s">
        <v>83</v>
      </c>
      <c r="BK754" s="232">
        <f>ROUND(I754*H754,2)</f>
        <v>0</v>
      </c>
      <c r="BL754" s="18" t="s">
        <v>251</v>
      </c>
      <c r="BM754" s="231" t="s">
        <v>1335</v>
      </c>
    </row>
    <row r="755" s="2" customFormat="1" ht="49.05" customHeight="1">
      <c r="A755" s="39"/>
      <c r="B755" s="40"/>
      <c r="C755" s="220" t="s">
        <v>840</v>
      </c>
      <c r="D755" s="220" t="s">
        <v>174</v>
      </c>
      <c r="E755" s="221" t="s">
        <v>1336</v>
      </c>
      <c r="F755" s="222" t="s">
        <v>1337</v>
      </c>
      <c r="G755" s="223" t="s">
        <v>221</v>
      </c>
      <c r="H755" s="224">
        <v>1.008</v>
      </c>
      <c r="I755" s="225"/>
      <c r="J755" s="226">
        <f>ROUND(I755*H755,2)</f>
        <v>0</v>
      </c>
      <c r="K755" s="222" t="s">
        <v>283</v>
      </c>
      <c r="L755" s="45"/>
      <c r="M755" s="227" t="s">
        <v>1</v>
      </c>
      <c r="N755" s="228" t="s">
        <v>41</v>
      </c>
      <c r="O755" s="92"/>
      <c r="P755" s="229">
        <f>O755*H755</f>
        <v>0</v>
      </c>
      <c r="Q755" s="229">
        <v>0</v>
      </c>
      <c r="R755" s="229">
        <f>Q755*H755</f>
        <v>0</v>
      </c>
      <c r="S755" s="229">
        <v>0</v>
      </c>
      <c r="T755" s="230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31" t="s">
        <v>251</v>
      </c>
      <c r="AT755" s="231" t="s">
        <v>174</v>
      </c>
      <c r="AU755" s="231" t="s">
        <v>85</v>
      </c>
      <c r="AY755" s="18" t="s">
        <v>173</v>
      </c>
      <c r="BE755" s="232">
        <f>IF(N755="základní",J755,0)</f>
        <v>0</v>
      </c>
      <c r="BF755" s="232">
        <f>IF(N755="snížená",J755,0)</f>
        <v>0</v>
      </c>
      <c r="BG755" s="232">
        <f>IF(N755="zákl. přenesená",J755,0)</f>
        <v>0</v>
      </c>
      <c r="BH755" s="232">
        <f>IF(N755="sníž. přenesená",J755,0)</f>
        <v>0</v>
      </c>
      <c r="BI755" s="232">
        <f>IF(N755="nulová",J755,0)</f>
        <v>0</v>
      </c>
      <c r="BJ755" s="18" t="s">
        <v>83</v>
      </c>
      <c r="BK755" s="232">
        <f>ROUND(I755*H755,2)</f>
        <v>0</v>
      </c>
      <c r="BL755" s="18" t="s">
        <v>251</v>
      </c>
      <c r="BM755" s="231" t="s">
        <v>1338</v>
      </c>
    </row>
    <row r="756" s="11" customFormat="1" ht="22.8" customHeight="1">
      <c r="A756" s="11"/>
      <c r="B756" s="206"/>
      <c r="C756" s="207"/>
      <c r="D756" s="208" t="s">
        <v>75</v>
      </c>
      <c r="E756" s="273" t="s">
        <v>1339</v>
      </c>
      <c r="F756" s="273" t="s">
        <v>1340</v>
      </c>
      <c r="G756" s="207"/>
      <c r="H756" s="207"/>
      <c r="I756" s="210"/>
      <c r="J756" s="274">
        <f>BK756</f>
        <v>0</v>
      </c>
      <c r="K756" s="207"/>
      <c r="L756" s="212"/>
      <c r="M756" s="213"/>
      <c r="N756" s="214"/>
      <c r="O756" s="214"/>
      <c r="P756" s="215">
        <f>SUM(P757:P785)</f>
        <v>0</v>
      </c>
      <c r="Q756" s="214"/>
      <c r="R756" s="215">
        <f>SUM(R757:R785)</f>
        <v>0</v>
      </c>
      <c r="S756" s="214"/>
      <c r="T756" s="216">
        <f>SUM(T757:T785)</f>
        <v>0</v>
      </c>
      <c r="U756" s="11"/>
      <c r="V756" s="11"/>
      <c r="W756" s="11"/>
      <c r="X756" s="11"/>
      <c r="Y756" s="11"/>
      <c r="Z756" s="11"/>
      <c r="AA756" s="11"/>
      <c r="AB756" s="11"/>
      <c r="AC756" s="11"/>
      <c r="AD756" s="11"/>
      <c r="AE756" s="11"/>
      <c r="AR756" s="217" t="s">
        <v>85</v>
      </c>
      <c r="AT756" s="218" t="s">
        <v>75</v>
      </c>
      <c r="AU756" s="218" t="s">
        <v>83</v>
      </c>
      <c r="AY756" s="217" t="s">
        <v>173</v>
      </c>
      <c r="BK756" s="219">
        <f>SUM(BK757:BK785)</f>
        <v>0</v>
      </c>
    </row>
    <row r="757" s="2" customFormat="1" ht="33" customHeight="1">
      <c r="A757" s="39"/>
      <c r="B757" s="40"/>
      <c r="C757" s="220" t="s">
        <v>1341</v>
      </c>
      <c r="D757" s="220" t="s">
        <v>174</v>
      </c>
      <c r="E757" s="221" t="s">
        <v>1342</v>
      </c>
      <c r="F757" s="222" t="s">
        <v>1343</v>
      </c>
      <c r="G757" s="223" t="s">
        <v>353</v>
      </c>
      <c r="H757" s="224">
        <v>48</v>
      </c>
      <c r="I757" s="225"/>
      <c r="J757" s="226">
        <f>ROUND(I757*H757,2)</f>
        <v>0</v>
      </c>
      <c r="K757" s="222" t="s">
        <v>283</v>
      </c>
      <c r="L757" s="45"/>
      <c r="M757" s="227" t="s">
        <v>1</v>
      </c>
      <c r="N757" s="228" t="s">
        <v>41</v>
      </c>
      <c r="O757" s="92"/>
      <c r="P757" s="229">
        <f>O757*H757</f>
        <v>0</v>
      </c>
      <c r="Q757" s="229">
        <v>0</v>
      </c>
      <c r="R757" s="229">
        <f>Q757*H757</f>
        <v>0</v>
      </c>
      <c r="S757" s="229">
        <v>0</v>
      </c>
      <c r="T757" s="230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31" t="s">
        <v>251</v>
      </c>
      <c r="AT757" s="231" t="s">
        <v>174</v>
      </c>
      <c r="AU757" s="231" t="s">
        <v>85</v>
      </c>
      <c r="AY757" s="18" t="s">
        <v>173</v>
      </c>
      <c r="BE757" s="232">
        <f>IF(N757="základní",J757,0)</f>
        <v>0</v>
      </c>
      <c r="BF757" s="232">
        <f>IF(N757="snížená",J757,0)</f>
        <v>0</v>
      </c>
      <c r="BG757" s="232">
        <f>IF(N757="zákl. přenesená",J757,0)</f>
        <v>0</v>
      </c>
      <c r="BH757" s="232">
        <f>IF(N757="sníž. přenesená",J757,0)</f>
        <v>0</v>
      </c>
      <c r="BI757" s="232">
        <f>IF(N757="nulová",J757,0)</f>
        <v>0</v>
      </c>
      <c r="BJ757" s="18" t="s">
        <v>83</v>
      </c>
      <c r="BK757" s="232">
        <f>ROUND(I757*H757,2)</f>
        <v>0</v>
      </c>
      <c r="BL757" s="18" t="s">
        <v>251</v>
      </c>
      <c r="BM757" s="231" t="s">
        <v>1344</v>
      </c>
    </row>
    <row r="758" s="2" customFormat="1" ht="24.15" customHeight="1">
      <c r="A758" s="39"/>
      <c r="B758" s="40"/>
      <c r="C758" s="220" t="s">
        <v>845</v>
      </c>
      <c r="D758" s="220" t="s">
        <v>174</v>
      </c>
      <c r="E758" s="221" t="s">
        <v>1345</v>
      </c>
      <c r="F758" s="222" t="s">
        <v>1346</v>
      </c>
      <c r="G758" s="223" t="s">
        <v>470</v>
      </c>
      <c r="H758" s="224">
        <v>1</v>
      </c>
      <c r="I758" s="225"/>
      <c r="J758" s="226">
        <f>ROUND(I758*H758,2)</f>
        <v>0</v>
      </c>
      <c r="K758" s="222" t="s">
        <v>283</v>
      </c>
      <c r="L758" s="45"/>
      <c r="M758" s="227" t="s">
        <v>1</v>
      </c>
      <c r="N758" s="228" t="s">
        <v>41</v>
      </c>
      <c r="O758" s="92"/>
      <c r="P758" s="229">
        <f>O758*H758</f>
        <v>0</v>
      </c>
      <c r="Q758" s="229">
        <v>0</v>
      </c>
      <c r="R758" s="229">
        <f>Q758*H758</f>
        <v>0</v>
      </c>
      <c r="S758" s="229">
        <v>0</v>
      </c>
      <c r="T758" s="230">
        <f>S758*H758</f>
        <v>0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31" t="s">
        <v>251</v>
      </c>
      <c r="AT758" s="231" t="s">
        <v>174</v>
      </c>
      <c r="AU758" s="231" t="s">
        <v>85</v>
      </c>
      <c r="AY758" s="18" t="s">
        <v>173</v>
      </c>
      <c r="BE758" s="232">
        <f>IF(N758="základní",J758,0)</f>
        <v>0</v>
      </c>
      <c r="BF758" s="232">
        <f>IF(N758="snížená",J758,0)</f>
        <v>0</v>
      </c>
      <c r="BG758" s="232">
        <f>IF(N758="zákl. přenesená",J758,0)</f>
        <v>0</v>
      </c>
      <c r="BH758" s="232">
        <f>IF(N758="sníž. přenesená",J758,0)</f>
        <v>0</v>
      </c>
      <c r="BI758" s="232">
        <f>IF(N758="nulová",J758,0)</f>
        <v>0</v>
      </c>
      <c r="BJ758" s="18" t="s">
        <v>83</v>
      </c>
      <c r="BK758" s="232">
        <f>ROUND(I758*H758,2)</f>
        <v>0</v>
      </c>
      <c r="BL758" s="18" t="s">
        <v>251</v>
      </c>
      <c r="BM758" s="231" t="s">
        <v>1347</v>
      </c>
    </row>
    <row r="759" s="2" customFormat="1" ht="24.15" customHeight="1">
      <c r="A759" s="39"/>
      <c r="B759" s="40"/>
      <c r="C759" s="275" t="s">
        <v>1348</v>
      </c>
      <c r="D759" s="275" t="s">
        <v>335</v>
      </c>
      <c r="E759" s="276" t="s">
        <v>1349</v>
      </c>
      <c r="F759" s="277" t="s">
        <v>1350</v>
      </c>
      <c r="G759" s="278" t="s">
        <v>470</v>
      </c>
      <c r="H759" s="279">
        <v>1.03</v>
      </c>
      <c r="I759" s="280"/>
      <c r="J759" s="281">
        <f>ROUND(I759*H759,2)</f>
        <v>0</v>
      </c>
      <c r="K759" s="277" t="s">
        <v>283</v>
      </c>
      <c r="L759" s="282"/>
      <c r="M759" s="283" t="s">
        <v>1</v>
      </c>
      <c r="N759" s="284" t="s">
        <v>41</v>
      </c>
      <c r="O759" s="92"/>
      <c r="P759" s="229">
        <f>O759*H759</f>
        <v>0</v>
      </c>
      <c r="Q759" s="229">
        <v>0</v>
      </c>
      <c r="R759" s="229">
        <f>Q759*H759</f>
        <v>0</v>
      </c>
      <c r="S759" s="229">
        <v>0</v>
      </c>
      <c r="T759" s="230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31" t="s">
        <v>358</v>
      </c>
      <c r="AT759" s="231" t="s">
        <v>335</v>
      </c>
      <c r="AU759" s="231" t="s">
        <v>85</v>
      </c>
      <c r="AY759" s="18" t="s">
        <v>173</v>
      </c>
      <c r="BE759" s="232">
        <f>IF(N759="základní",J759,0)</f>
        <v>0</v>
      </c>
      <c r="BF759" s="232">
        <f>IF(N759="snížená",J759,0)</f>
        <v>0</v>
      </c>
      <c r="BG759" s="232">
        <f>IF(N759="zákl. přenesená",J759,0)</f>
        <v>0</v>
      </c>
      <c r="BH759" s="232">
        <f>IF(N759="sníž. přenesená",J759,0)</f>
        <v>0</v>
      </c>
      <c r="BI759" s="232">
        <f>IF(N759="nulová",J759,0)</f>
        <v>0</v>
      </c>
      <c r="BJ759" s="18" t="s">
        <v>83</v>
      </c>
      <c r="BK759" s="232">
        <f>ROUND(I759*H759,2)</f>
        <v>0</v>
      </c>
      <c r="BL759" s="18" t="s">
        <v>251</v>
      </c>
      <c r="BM759" s="231" t="s">
        <v>1351</v>
      </c>
    </row>
    <row r="760" s="12" customFormat="1">
      <c r="A760" s="12"/>
      <c r="B760" s="238"/>
      <c r="C760" s="239"/>
      <c r="D760" s="233" t="s">
        <v>182</v>
      </c>
      <c r="E760" s="240" t="s">
        <v>1</v>
      </c>
      <c r="F760" s="241" t="s">
        <v>1352</v>
      </c>
      <c r="G760" s="239"/>
      <c r="H760" s="242">
        <v>1.03</v>
      </c>
      <c r="I760" s="243"/>
      <c r="J760" s="239"/>
      <c r="K760" s="239"/>
      <c r="L760" s="244"/>
      <c r="M760" s="245"/>
      <c r="N760" s="246"/>
      <c r="O760" s="246"/>
      <c r="P760" s="246"/>
      <c r="Q760" s="246"/>
      <c r="R760" s="246"/>
      <c r="S760" s="246"/>
      <c r="T760" s="247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T760" s="248" t="s">
        <v>182</v>
      </c>
      <c r="AU760" s="248" t="s">
        <v>85</v>
      </c>
      <c r="AV760" s="12" t="s">
        <v>85</v>
      </c>
      <c r="AW760" s="12" t="s">
        <v>32</v>
      </c>
      <c r="AX760" s="12" t="s">
        <v>76</v>
      </c>
      <c r="AY760" s="248" t="s">
        <v>173</v>
      </c>
    </row>
    <row r="761" s="13" customFormat="1">
      <c r="A761" s="13"/>
      <c r="B761" s="249"/>
      <c r="C761" s="250"/>
      <c r="D761" s="233" t="s">
        <v>182</v>
      </c>
      <c r="E761" s="251" t="s">
        <v>1</v>
      </c>
      <c r="F761" s="252" t="s">
        <v>184</v>
      </c>
      <c r="G761" s="250"/>
      <c r="H761" s="253">
        <v>1.03</v>
      </c>
      <c r="I761" s="254"/>
      <c r="J761" s="250"/>
      <c r="K761" s="250"/>
      <c r="L761" s="255"/>
      <c r="M761" s="256"/>
      <c r="N761" s="257"/>
      <c r="O761" s="257"/>
      <c r="P761" s="257"/>
      <c r="Q761" s="257"/>
      <c r="R761" s="257"/>
      <c r="S761" s="257"/>
      <c r="T761" s="258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59" t="s">
        <v>182</v>
      </c>
      <c r="AU761" s="259" t="s">
        <v>85</v>
      </c>
      <c r="AV761" s="13" t="s">
        <v>178</v>
      </c>
      <c r="AW761" s="13" t="s">
        <v>32</v>
      </c>
      <c r="AX761" s="13" t="s">
        <v>83</v>
      </c>
      <c r="AY761" s="259" t="s">
        <v>173</v>
      </c>
    </row>
    <row r="762" s="2" customFormat="1" ht="33" customHeight="1">
      <c r="A762" s="39"/>
      <c r="B762" s="40"/>
      <c r="C762" s="220" t="s">
        <v>848</v>
      </c>
      <c r="D762" s="220" t="s">
        <v>174</v>
      </c>
      <c r="E762" s="221" t="s">
        <v>1353</v>
      </c>
      <c r="F762" s="222" t="s">
        <v>1354</v>
      </c>
      <c r="G762" s="223" t="s">
        <v>304</v>
      </c>
      <c r="H762" s="224">
        <v>244.024</v>
      </c>
      <c r="I762" s="225"/>
      <c r="J762" s="226">
        <f>ROUND(I762*H762,2)</f>
        <v>0</v>
      </c>
      <c r="K762" s="222" t="s">
        <v>283</v>
      </c>
      <c r="L762" s="45"/>
      <c r="M762" s="227" t="s">
        <v>1</v>
      </c>
      <c r="N762" s="228" t="s">
        <v>41</v>
      </c>
      <c r="O762" s="92"/>
      <c r="P762" s="229">
        <f>O762*H762</f>
        <v>0</v>
      </c>
      <c r="Q762" s="229">
        <v>0</v>
      </c>
      <c r="R762" s="229">
        <f>Q762*H762</f>
        <v>0</v>
      </c>
      <c r="S762" s="229">
        <v>0</v>
      </c>
      <c r="T762" s="230">
        <f>S762*H762</f>
        <v>0</v>
      </c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R762" s="231" t="s">
        <v>251</v>
      </c>
      <c r="AT762" s="231" t="s">
        <v>174</v>
      </c>
      <c r="AU762" s="231" t="s">
        <v>85</v>
      </c>
      <c r="AY762" s="18" t="s">
        <v>173</v>
      </c>
      <c r="BE762" s="232">
        <f>IF(N762="základní",J762,0)</f>
        <v>0</v>
      </c>
      <c r="BF762" s="232">
        <f>IF(N762="snížená",J762,0)</f>
        <v>0</v>
      </c>
      <c r="BG762" s="232">
        <f>IF(N762="zákl. přenesená",J762,0)</f>
        <v>0</v>
      </c>
      <c r="BH762" s="232">
        <f>IF(N762="sníž. přenesená",J762,0)</f>
        <v>0</v>
      </c>
      <c r="BI762" s="232">
        <f>IF(N762="nulová",J762,0)</f>
        <v>0</v>
      </c>
      <c r="BJ762" s="18" t="s">
        <v>83</v>
      </c>
      <c r="BK762" s="232">
        <f>ROUND(I762*H762,2)</f>
        <v>0</v>
      </c>
      <c r="BL762" s="18" t="s">
        <v>251</v>
      </c>
      <c r="BM762" s="231" t="s">
        <v>1355</v>
      </c>
    </row>
    <row r="763" s="12" customFormat="1">
      <c r="A763" s="12"/>
      <c r="B763" s="238"/>
      <c r="C763" s="239"/>
      <c r="D763" s="233" t="s">
        <v>182</v>
      </c>
      <c r="E763" s="240" t="s">
        <v>1</v>
      </c>
      <c r="F763" s="241" t="s">
        <v>1179</v>
      </c>
      <c r="G763" s="239"/>
      <c r="H763" s="242">
        <v>244.024</v>
      </c>
      <c r="I763" s="243"/>
      <c r="J763" s="239"/>
      <c r="K763" s="239"/>
      <c r="L763" s="244"/>
      <c r="M763" s="245"/>
      <c r="N763" s="246"/>
      <c r="O763" s="246"/>
      <c r="P763" s="246"/>
      <c r="Q763" s="246"/>
      <c r="R763" s="246"/>
      <c r="S763" s="246"/>
      <c r="T763" s="247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T763" s="248" t="s">
        <v>182</v>
      </c>
      <c r="AU763" s="248" t="s">
        <v>85</v>
      </c>
      <c r="AV763" s="12" t="s">
        <v>85</v>
      </c>
      <c r="AW763" s="12" t="s">
        <v>32</v>
      </c>
      <c r="AX763" s="12" t="s">
        <v>76</v>
      </c>
      <c r="AY763" s="248" t="s">
        <v>173</v>
      </c>
    </row>
    <row r="764" s="13" customFormat="1">
      <c r="A764" s="13"/>
      <c r="B764" s="249"/>
      <c r="C764" s="250"/>
      <c r="D764" s="233" t="s">
        <v>182</v>
      </c>
      <c r="E764" s="251" t="s">
        <v>1</v>
      </c>
      <c r="F764" s="252" t="s">
        <v>184</v>
      </c>
      <c r="G764" s="250"/>
      <c r="H764" s="253">
        <v>244.024</v>
      </c>
      <c r="I764" s="254"/>
      <c r="J764" s="250"/>
      <c r="K764" s="250"/>
      <c r="L764" s="255"/>
      <c r="M764" s="256"/>
      <c r="N764" s="257"/>
      <c r="O764" s="257"/>
      <c r="P764" s="257"/>
      <c r="Q764" s="257"/>
      <c r="R764" s="257"/>
      <c r="S764" s="257"/>
      <c r="T764" s="258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59" t="s">
        <v>182</v>
      </c>
      <c r="AU764" s="259" t="s">
        <v>85</v>
      </c>
      <c r="AV764" s="13" t="s">
        <v>178</v>
      </c>
      <c r="AW764" s="13" t="s">
        <v>32</v>
      </c>
      <c r="AX764" s="13" t="s">
        <v>83</v>
      </c>
      <c r="AY764" s="259" t="s">
        <v>173</v>
      </c>
    </row>
    <row r="765" s="2" customFormat="1" ht="24.15" customHeight="1">
      <c r="A765" s="39"/>
      <c r="B765" s="40"/>
      <c r="C765" s="220" t="s">
        <v>1356</v>
      </c>
      <c r="D765" s="220" t="s">
        <v>174</v>
      </c>
      <c r="E765" s="221" t="s">
        <v>1357</v>
      </c>
      <c r="F765" s="222" t="s">
        <v>1358</v>
      </c>
      <c r="G765" s="223" t="s">
        <v>353</v>
      </c>
      <c r="H765" s="224">
        <v>28.460000000000001</v>
      </c>
      <c r="I765" s="225"/>
      <c r="J765" s="226">
        <f>ROUND(I765*H765,2)</f>
        <v>0</v>
      </c>
      <c r="K765" s="222" t="s">
        <v>283</v>
      </c>
      <c r="L765" s="45"/>
      <c r="M765" s="227" t="s">
        <v>1</v>
      </c>
      <c r="N765" s="228" t="s">
        <v>41</v>
      </c>
      <c r="O765" s="92"/>
      <c r="P765" s="229">
        <f>O765*H765</f>
        <v>0</v>
      </c>
      <c r="Q765" s="229">
        <v>0</v>
      </c>
      <c r="R765" s="229">
        <f>Q765*H765</f>
        <v>0</v>
      </c>
      <c r="S765" s="229">
        <v>0</v>
      </c>
      <c r="T765" s="230">
        <f>S765*H765</f>
        <v>0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31" t="s">
        <v>251</v>
      </c>
      <c r="AT765" s="231" t="s">
        <v>174</v>
      </c>
      <c r="AU765" s="231" t="s">
        <v>85</v>
      </c>
      <c r="AY765" s="18" t="s">
        <v>173</v>
      </c>
      <c r="BE765" s="232">
        <f>IF(N765="základní",J765,0)</f>
        <v>0</v>
      </c>
      <c r="BF765" s="232">
        <f>IF(N765="snížená",J765,0)</f>
        <v>0</v>
      </c>
      <c r="BG765" s="232">
        <f>IF(N765="zákl. přenesená",J765,0)</f>
        <v>0</v>
      </c>
      <c r="BH765" s="232">
        <f>IF(N765="sníž. přenesená",J765,0)</f>
        <v>0</v>
      </c>
      <c r="BI765" s="232">
        <f>IF(N765="nulová",J765,0)</f>
        <v>0</v>
      </c>
      <c r="BJ765" s="18" t="s">
        <v>83</v>
      </c>
      <c r="BK765" s="232">
        <f>ROUND(I765*H765,2)</f>
        <v>0</v>
      </c>
      <c r="BL765" s="18" t="s">
        <v>251</v>
      </c>
      <c r="BM765" s="231" t="s">
        <v>1359</v>
      </c>
    </row>
    <row r="766" s="12" customFormat="1">
      <c r="A766" s="12"/>
      <c r="B766" s="238"/>
      <c r="C766" s="239"/>
      <c r="D766" s="233" t="s">
        <v>182</v>
      </c>
      <c r="E766" s="240" t="s">
        <v>1</v>
      </c>
      <c r="F766" s="241" t="s">
        <v>1360</v>
      </c>
      <c r="G766" s="239"/>
      <c r="H766" s="242">
        <v>28.460000000000001</v>
      </c>
      <c r="I766" s="243"/>
      <c r="J766" s="239"/>
      <c r="K766" s="239"/>
      <c r="L766" s="244"/>
      <c r="M766" s="245"/>
      <c r="N766" s="246"/>
      <c r="O766" s="246"/>
      <c r="P766" s="246"/>
      <c r="Q766" s="246"/>
      <c r="R766" s="246"/>
      <c r="S766" s="246"/>
      <c r="T766" s="247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T766" s="248" t="s">
        <v>182</v>
      </c>
      <c r="AU766" s="248" t="s">
        <v>85</v>
      </c>
      <c r="AV766" s="12" t="s">
        <v>85</v>
      </c>
      <c r="AW766" s="12" t="s">
        <v>32</v>
      </c>
      <c r="AX766" s="12" t="s">
        <v>76</v>
      </c>
      <c r="AY766" s="248" t="s">
        <v>173</v>
      </c>
    </row>
    <row r="767" s="13" customFormat="1">
      <c r="A767" s="13"/>
      <c r="B767" s="249"/>
      <c r="C767" s="250"/>
      <c r="D767" s="233" t="s">
        <v>182</v>
      </c>
      <c r="E767" s="251" t="s">
        <v>1</v>
      </c>
      <c r="F767" s="252" t="s">
        <v>184</v>
      </c>
      <c r="G767" s="250"/>
      <c r="H767" s="253">
        <v>28.460000000000001</v>
      </c>
      <c r="I767" s="254"/>
      <c r="J767" s="250"/>
      <c r="K767" s="250"/>
      <c r="L767" s="255"/>
      <c r="M767" s="256"/>
      <c r="N767" s="257"/>
      <c r="O767" s="257"/>
      <c r="P767" s="257"/>
      <c r="Q767" s="257"/>
      <c r="R767" s="257"/>
      <c r="S767" s="257"/>
      <c r="T767" s="258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59" t="s">
        <v>182</v>
      </c>
      <c r="AU767" s="259" t="s">
        <v>85</v>
      </c>
      <c r="AV767" s="13" t="s">
        <v>178</v>
      </c>
      <c r="AW767" s="13" t="s">
        <v>32</v>
      </c>
      <c r="AX767" s="13" t="s">
        <v>83</v>
      </c>
      <c r="AY767" s="259" t="s">
        <v>173</v>
      </c>
    </row>
    <row r="768" s="2" customFormat="1" ht="24.15" customHeight="1">
      <c r="A768" s="39"/>
      <c r="B768" s="40"/>
      <c r="C768" s="220" t="s">
        <v>852</v>
      </c>
      <c r="D768" s="220" t="s">
        <v>174</v>
      </c>
      <c r="E768" s="221" t="s">
        <v>1361</v>
      </c>
      <c r="F768" s="222" t="s">
        <v>1362</v>
      </c>
      <c r="G768" s="223" t="s">
        <v>304</v>
      </c>
      <c r="H768" s="224">
        <v>50.789000000000001</v>
      </c>
      <c r="I768" s="225"/>
      <c r="J768" s="226">
        <f>ROUND(I768*H768,2)</f>
        <v>0</v>
      </c>
      <c r="K768" s="222" t="s">
        <v>283</v>
      </c>
      <c r="L768" s="45"/>
      <c r="M768" s="227" t="s">
        <v>1</v>
      </c>
      <c r="N768" s="228" t="s">
        <v>41</v>
      </c>
      <c r="O768" s="92"/>
      <c r="P768" s="229">
        <f>O768*H768</f>
        <v>0</v>
      </c>
      <c r="Q768" s="229">
        <v>0</v>
      </c>
      <c r="R768" s="229">
        <f>Q768*H768</f>
        <v>0</v>
      </c>
      <c r="S768" s="229">
        <v>0</v>
      </c>
      <c r="T768" s="230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31" t="s">
        <v>251</v>
      </c>
      <c r="AT768" s="231" t="s">
        <v>174</v>
      </c>
      <c r="AU768" s="231" t="s">
        <v>85</v>
      </c>
      <c r="AY768" s="18" t="s">
        <v>173</v>
      </c>
      <c r="BE768" s="232">
        <f>IF(N768="základní",J768,0)</f>
        <v>0</v>
      </c>
      <c r="BF768" s="232">
        <f>IF(N768="snížená",J768,0)</f>
        <v>0</v>
      </c>
      <c r="BG768" s="232">
        <f>IF(N768="zákl. přenesená",J768,0)</f>
        <v>0</v>
      </c>
      <c r="BH768" s="232">
        <f>IF(N768="sníž. přenesená",J768,0)</f>
        <v>0</v>
      </c>
      <c r="BI768" s="232">
        <f>IF(N768="nulová",J768,0)</f>
        <v>0</v>
      </c>
      <c r="BJ768" s="18" t="s">
        <v>83</v>
      </c>
      <c r="BK768" s="232">
        <f>ROUND(I768*H768,2)</f>
        <v>0</v>
      </c>
      <c r="BL768" s="18" t="s">
        <v>251</v>
      </c>
      <c r="BM768" s="231" t="s">
        <v>1363</v>
      </c>
    </row>
    <row r="769" s="12" customFormat="1">
      <c r="A769" s="12"/>
      <c r="B769" s="238"/>
      <c r="C769" s="239"/>
      <c r="D769" s="233" t="s">
        <v>182</v>
      </c>
      <c r="E769" s="240" t="s">
        <v>1</v>
      </c>
      <c r="F769" s="241" t="s">
        <v>1364</v>
      </c>
      <c r="G769" s="239"/>
      <c r="H769" s="242">
        <v>50.789000000000001</v>
      </c>
      <c r="I769" s="243"/>
      <c r="J769" s="239"/>
      <c r="K769" s="239"/>
      <c r="L769" s="244"/>
      <c r="M769" s="245"/>
      <c r="N769" s="246"/>
      <c r="O769" s="246"/>
      <c r="P769" s="246"/>
      <c r="Q769" s="246"/>
      <c r="R769" s="246"/>
      <c r="S769" s="246"/>
      <c r="T769" s="247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T769" s="248" t="s">
        <v>182</v>
      </c>
      <c r="AU769" s="248" t="s">
        <v>85</v>
      </c>
      <c r="AV769" s="12" t="s">
        <v>85</v>
      </c>
      <c r="AW769" s="12" t="s">
        <v>32</v>
      </c>
      <c r="AX769" s="12" t="s">
        <v>76</v>
      </c>
      <c r="AY769" s="248" t="s">
        <v>173</v>
      </c>
    </row>
    <row r="770" s="13" customFormat="1">
      <c r="A770" s="13"/>
      <c r="B770" s="249"/>
      <c r="C770" s="250"/>
      <c r="D770" s="233" t="s">
        <v>182</v>
      </c>
      <c r="E770" s="251" t="s">
        <v>1</v>
      </c>
      <c r="F770" s="252" t="s">
        <v>184</v>
      </c>
      <c r="G770" s="250"/>
      <c r="H770" s="253">
        <v>50.789000000000001</v>
      </c>
      <c r="I770" s="254"/>
      <c r="J770" s="250"/>
      <c r="K770" s="250"/>
      <c r="L770" s="255"/>
      <c r="M770" s="256"/>
      <c r="N770" s="257"/>
      <c r="O770" s="257"/>
      <c r="P770" s="257"/>
      <c r="Q770" s="257"/>
      <c r="R770" s="257"/>
      <c r="S770" s="257"/>
      <c r="T770" s="258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59" t="s">
        <v>182</v>
      </c>
      <c r="AU770" s="259" t="s">
        <v>85</v>
      </c>
      <c r="AV770" s="13" t="s">
        <v>178</v>
      </c>
      <c r="AW770" s="13" t="s">
        <v>32</v>
      </c>
      <c r="AX770" s="13" t="s">
        <v>83</v>
      </c>
      <c r="AY770" s="259" t="s">
        <v>173</v>
      </c>
    </row>
    <row r="771" s="2" customFormat="1" ht="33" customHeight="1">
      <c r="A771" s="39"/>
      <c r="B771" s="40"/>
      <c r="C771" s="220" t="s">
        <v>1365</v>
      </c>
      <c r="D771" s="220" t="s">
        <v>174</v>
      </c>
      <c r="E771" s="221" t="s">
        <v>1366</v>
      </c>
      <c r="F771" s="222" t="s">
        <v>1367</v>
      </c>
      <c r="G771" s="223" t="s">
        <v>353</v>
      </c>
      <c r="H771" s="224">
        <v>34.009999999999998</v>
      </c>
      <c r="I771" s="225"/>
      <c r="J771" s="226">
        <f>ROUND(I771*H771,2)</f>
        <v>0</v>
      </c>
      <c r="K771" s="222" t="s">
        <v>283</v>
      </c>
      <c r="L771" s="45"/>
      <c r="M771" s="227" t="s">
        <v>1</v>
      </c>
      <c r="N771" s="228" t="s">
        <v>41</v>
      </c>
      <c r="O771" s="92"/>
      <c r="P771" s="229">
        <f>O771*H771</f>
        <v>0</v>
      </c>
      <c r="Q771" s="229">
        <v>0</v>
      </c>
      <c r="R771" s="229">
        <f>Q771*H771</f>
        <v>0</v>
      </c>
      <c r="S771" s="229">
        <v>0</v>
      </c>
      <c r="T771" s="230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31" t="s">
        <v>251</v>
      </c>
      <c r="AT771" s="231" t="s">
        <v>174</v>
      </c>
      <c r="AU771" s="231" t="s">
        <v>85</v>
      </c>
      <c r="AY771" s="18" t="s">
        <v>173</v>
      </c>
      <c r="BE771" s="232">
        <f>IF(N771="základní",J771,0)</f>
        <v>0</v>
      </c>
      <c r="BF771" s="232">
        <f>IF(N771="snížená",J771,0)</f>
        <v>0</v>
      </c>
      <c r="BG771" s="232">
        <f>IF(N771="zákl. přenesená",J771,0)</f>
        <v>0</v>
      </c>
      <c r="BH771" s="232">
        <f>IF(N771="sníž. přenesená",J771,0)</f>
        <v>0</v>
      </c>
      <c r="BI771" s="232">
        <f>IF(N771="nulová",J771,0)</f>
        <v>0</v>
      </c>
      <c r="BJ771" s="18" t="s">
        <v>83</v>
      </c>
      <c r="BK771" s="232">
        <f>ROUND(I771*H771,2)</f>
        <v>0</v>
      </c>
      <c r="BL771" s="18" t="s">
        <v>251</v>
      </c>
      <c r="BM771" s="231" t="s">
        <v>1368</v>
      </c>
    </row>
    <row r="772" s="12" customFormat="1">
      <c r="A772" s="12"/>
      <c r="B772" s="238"/>
      <c r="C772" s="239"/>
      <c r="D772" s="233" t="s">
        <v>182</v>
      </c>
      <c r="E772" s="240" t="s">
        <v>1</v>
      </c>
      <c r="F772" s="241" t="s">
        <v>1369</v>
      </c>
      <c r="G772" s="239"/>
      <c r="H772" s="242">
        <v>34.009999999999998</v>
      </c>
      <c r="I772" s="243"/>
      <c r="J772" s="239"/>
      <c r="K772" s="239"/>
      <c r="L772" s="244"/>
      <c r="M772" s="245"/>
      <c r="N772" s="246"/>
      <c r="O772" s="246"/>
      <c r="P772" s="246"/>
      <c r="Q772" s="246"/>
      <c r="R772" s="246"/>
      <c r="S772" s="246"/>
      <c r="T772" s="247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T772" s="248" t="s">
        <v>182</v>
      </c>
      <c r="AU772" s="248" t="s">
        <v>85</v>
      </c>
      <c r="AV772" s="12" t="s">
        <v>85</v>
      </c>
      <c r="AW772" s="12" t="s">
        <v>32</v>
      </c>
      <c r="AX772" s="12" t="s">
        <v>76</v>
      </c>
      <c r="AY772" s="248" t="s">
        <v>173</v>
      </c>
    </row>
    <row r="773" s="13" customFormat="1">
      <c r="A773" s="13"/>
      <c r="B773" s="249"/>
      <c r="C773" s="250"/>
      <c r="D773" s="233" t="s">
        <v>182</v>
      </c>
      <c r="E773" s="251" t="s">
        <v>1</v>
      </c>
      <c r="F773" s="252" t="s">
        <v>184</v>
      </c>
      <c r="G773" s="250"/>
      <c r="H773" s="253">
        <v>34.009999999999998</v>
      </c>
      <c r="I773" s="254"/>
      <c r="J773" s="250"/>
      <c r="K773" s="250"/>
      <c r="L773" s="255"/>
      <c r="M773" s="256"/>
      <c r="N773" s="257"/>
      <c r="O773" s="257"/>
      <c r="P773" s="257"/>
      <c r="Q773" s="257"/>
      <c r="R773" s="257"/>
      <c r="S773" s="257"/>
      <c r="T773" s="258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59" t="s">
        <v>182</v>
      </c>
      <c r="AU773" s="259" t="s">
        <v>85</v>
      </c>
      <c r="AV773" s="13" t="s">
        <v>178</v>
      </c>
      <c r="AW773" s="13" t="s">
        <v>32</v>
      </c>
      <c r="AX773" s="13" t="s">
        <v>83</v>
      </c>
      <c r="AY773" s="259" t="s">
        <v>173</v>
      </c>
    </row>
    <row r="774" s="2" customFormat="1" ht="24.15" customHeight="1">
      <c r="A774" s="39"/>
      <c r="B774" s="40"/>
      <c r="C774" s="220" t="s">
        <v>857</v>
      </c>
      <c r="D774" s="220" t="s">
        <v>174</v>
      </c>
      <c r="E774" s="221" t="s">
        <v>1370</v>
      </c>
      <c r="F774" s="222" t="s">
        <v>1371</v>
      </c>
      <c r="G774" s="223" t="s">
        <v>353</v>
      </c>
      <c r="H774" s="224">
        <v>15.6</v>
      </c>
      <c r="I774" s="225"/>
      <c r="J774" s="226">
        <f>ROUND(I774*H774,2)</f>
        <v>0</v>
      </c>
      <c r="K774" s="222" t="s">
        <v>283</v>
      </c>
      <c r="L774" s="45"/>
      <c r="M774" s="227" t="s">
        <v>1</v>
      </c>
      <c r="N774" s="228" t="s">
        <v>41</v>
      </c>
      <c r="O774" s="92"/>
      <c r="P774" s="229">
        <f>O774*H774</f>
        <v>0</v>
      </c>
      <c r="Q774" s="229">
        <v>0</v>
      </c>
      <c r="R774" s="229">
        <f>Q774*H774</f>
        <v>0</v>
      </c>
      <c r="S774" s="229">
        <v>0</v>
      </c>
      <c r="T774" s="230">
        <f>S774*H774</f>
        <v>0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31" t="s">
        <v>251</v>
      </c>
      <c r="AT774" s="231" t="s">
        <v>174</v>
      </c>
      <c r="AU774" s="231" t="s">
        <v>85</v>
      </c>
      <c r="AY774" s="18" t="s">
        <v>173</v>
      </c>
      <c r="BE774" s="232">
        <f>IF(N774="základní",J774,0)</f>
        <v>0</v>
      </c>
      <c r="BF774" s="232">
        <f>IF(N774="snížená",J774,0)</f>
        <v>0</v>
      </c>
      <c r="BG774" s="232">
        <f>IF(N774="zákl. přenesená",J774,0)</f>
        <v>0</v>
      </c>
      <c r="BH774" s="232">
        <f>IF(N774="sníž. přenesená",J774,0)</f>
        <v>0</v>
      </c>
      <c r="BI774" s="232">
        <f>IF(N774="nulová",J774,0)</f>
        <v>0</v>
      </c>
      <c r="BJ774" s="18" t="s">
        <v>83</v>
      </c>
      <c r="BK774" s="232">
        <f>ROUND(I774*H774,2)</f>
        <v>0</v>
      </c>
      <c r="BL774" s="18" t="s">
        <v>251</v>
      </c>
      <c r="BM774" s="231" t="s">
        <v>1372</v>
      </c>
    </row>
    <row r="775" s="2" customFormat="1" ht="33" customHeight="1">
      <c r="A775" s="39"/>
      <c r="B775" s="40"/>
      <c r="C775" s="220" t="s">
        <v>1373</v>
      </c>
      <c r="D775" s="220" t="s">
        <v>174</v>
      </c>
      <c r="E775" s="221" t="s">
        <v>1374</v>
      </c>
      <c r="F775" s="222" t="s">
        <v>1375</v>
      </c>
      <c r="G775" s="223" t="s">
        <v>304</v>
      </c>
      <c r="H775" s="224">
        <v>244.024</v>
      </c>
      <c r="I775" s="225"/>
      <c r="J775" s="226">
        <f>ROUND(I775*H775,2)</f>
        <v>0</v>
      </c>
      <c r="K775" s="222" t="s">
        <v>283</v>
      </c>
      <c r="L775" s="45"/>
      <c r="M775" s="227" t="s">
        <v>1</v>
      </c>
      <c r="N775" s="228" t="s">
        <v>41</v>
      </c>
      <c r="O775" s="92"/>
      <c r="P775" s="229">
        <f>O775*H775</f>
        <v>0</v>
      </c>
      <c r="Q775" s="229">
        <v>0</v>
      </c>
      <c r="R775" s="229">
        <f>Q775*H775</f>
        <v>0</v>
      </c>
      <c r="S775" s="229">
        <v>0</v>
      </c>
      <c r="T775" s="230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31" t="s">
        <v>251</v>
      </c>
      <c r="AT775" s="231" t="s">
        <v>174</v>
      </c>
      <c r="AU775" s="231" t="s">
        <v>85</v>
      </c>
      <c r="AY775" s="18" t="s">
        <v>173</v>
      </c>
      <c r="BE775" s="232">
        <f>IF(N775="základní",J775,0)</f>
        <v>0</v>
      </c>
      <c r="BF775" s="232">
        <f>IF(N775="snížená",J775,0)</f>
        <v>0</v>
      </c>
      <c r="BG775" s="232">
        <f>IF(N775="zákl. přenesená",J775,0)</f>
        <v>0</v>
      </c>
      <c r="BH775" s="232">
        <f>IF(N775="sníž. přenesená",J775,0)</f>
        <v>0</v>
      </c>
      <c r="BI775" s="232">
        <f>IF(N775="nulová",J775,0)</f>
        <v>0</v>
      </c>
      <c r="BJ775" s="18" t="s">
        <v>83</v>
      </c>
      <c r="BK775" s="232">
        <f>ROUND(I775*H775,2)</f>
        <v>0</v>
      </c>
      <c r="BL775" s="18" t="s">
        <v>251</v>
      </c>
      <c r="BM775" s="231" t="s">
        <v>1376</v>
      </c>
    </row>
    <row r="776" s="2" customFormat="1" ht="24.15" customHeight="1">
      <c r="A776" s="39"/>
      <c r="B776" s="40"/>
      <c r="C776" s="220" t="s">
        <v>865</v>
      </c>
      <c r="D776" s="220" t="s">
        <v>174</v>
      </c>
      <c r="E776" s="221" t="s">
        <v>1377</v>
      </c>
      <c r="F776" s="222" t="s">
        <v>1378</v>
      </c>
      <c r="G776" s="223" t="s">
        <v>304</v>
      </c>
      <c r="H776" s="224">
        <v>203.15700000000001</v>
      </c>
      <c r="I776" s="225"/>
      <c r="J776" s="226">
        <f>ROUND(I776*H776,2)</f>
        <v>0</v>
      </c>
      <c r="K776" s="222" t="s">
        <v>283</v>
      </c>
      <c r="L776" s="45"/>
      <c r="M776" s="227" t="s">
        <v>1</v>
      </c>
      <c r="N776" s="228" t="s">
        <v>41</v>
      </c>
      <c r="O776" s="92"/>
      <c r="P776" s="229">
        <f>O776*H776</f>
        <v>0</v>
      </c>
      <c r="Q776" s="229">
        <v>0</v>
      </c>
      <c r="R776" s="229">
        <f>Q776*H776</f>
        <v>0</v>
      </c>
      <c r="S776" s="229">
        <v>0</v>
      </c>
      <c r="T776" s="230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31" t="s">
        <v>251</v>
      </c>
      <c r="AT776" s="231" t="s">
        <v>174</v>
      </c>
      <c r="AU776" s="231" t="s">
        <v>85</v>
      </c>
      <c r="AY776" s="18" t="s">
        <v>173</v>
      </c>
      <c r="BE776" s="232">
        <f>IF(N776="základní",J776,0)</f>
        <v>0</v>
      </c>
      <c r="BF776" s="232">
        <f>IF(N776="snížená",J776,0)</f>
        <v>0</v>
      </c>
      <c r="BG776" s="232">
        <f>IF(N776="zákl. přenesená",J776,0)</f>
        <v>0</v>
      </c>
      <c r="BH776" s="232">
        <f>IF(N776="sníž. přenesená",J776,0)</f>
        <v>0</v>
      </c>
      <c r="BI776" s="232">
        <f>IF(N776="nulová",J776,0)</f>
        <v>0</v>
      </c>
      <c r="BJ776" s="18" t="s">
        <v>83</v>
      </c>
      <c r="BK776" s="232">
        <f>ROUND(I776*H776,2)</f>
        <v>0</v>
      </c>
      <c r="BL776" s="18" t="s">
        <v>251</v>
      </c>
      <c r="BM776" s="231" t="s">
        <v>1379</v>
      </c>
    </row>
    <row r="777" s="12" customFormat="1">
      <c r="A777" s="12"/>
      <c r="B777" s="238"/>
      <c r="C777" s="239"/>
      <c r="D777" s="233" t="s">
        <v>182</v>
      </c>
      <c r="E777" s="240" t="s">
        <v>1</v>
      </c>
      <c r="F777" s="241" t="s">
        <v>1380</v>
      </c>
      <c r="G777" s="239"/>
      <c r="H777" s="242">
        <v>203.15700000000001</v>
      </c>
      <c r="I777" s="243"/>
      <c r="J777" s="239"/>
      <c r="K777" s="239"/>
      <c r="L777" s="244"/>
      <c r="M777" s="245"/>
      <c r="N777" s="246"/>
      <c r="O777" s="246"/>
      <c r="P777" s="246"/>
      <c r="Q777" s="246"/>
      <c r="R777" s="246"/>
      <c r="S777" s="246"/>
      <c r="T777" s="247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T777" s="248" t="s">
        <v>182</v>
      </c>
      <c r="AU777" s="248" t="s">
        <v>85</v>
      </c>
      <c r="AV777" s="12" t="s">
        <v>85</v>
      </c>
      <c r="AW777" s="12" t="s">
        <v>32</v>
      </c>
      <c r="AX777" s="12" t="s">
        <v>76</v>
      </c>
      <c r="AY777" s="248" t="s">
        <v>173</v>
      </c>
    </row>
    <row r="778" s="13" customFormat="1">
      <c r="A778" s="13"/>
      <c r="B778" s="249"/>
      <c r="C778" s="250"/>
      <c r="D778" s="233" t="s">
        <v>182</v>
      </c>
      <c r="E778" s="251" t="s">
        <v>1</v>
      </c>
      <c r="F778" s="252" t="s">
        <v>184</v>
      </c>
      <c r="G778" s="250"/>
      <c r="H778" s="253">
        <v>203.15700000000001</v>
      </c>
      <c r="I778" s="254"/>
      <c r="J778" s="250"/>
      <c r="K778" s="250"/>
      <c r="L778" s="255"/>
      <c r="M778" s="256"/>
      <c r="N778" s="257"/>
      <c r="O778" s="257"/>
      <c r="P778" s="257"/>
      <c r="Q778" s="257"/>
      <c r="R778" s="257"/>
      <c r="S778" s="257"/>
      <c r="T778" s="258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59" t="s">
        <v>182</v>
      </c>
      <c r="AU778" s="259" t="s">
        <v>85</v>
      </c>
      <c r="AV778" s="13" t="s">
        <v>178</v>
      </c>
      <c r="AW778" s="13" t="s">
        <v>32</v>
      </c>
      <c r="AX778" s="13" t="s">
        <v>83</v>
      </c>
      <c r="AY778" s="259" t="s">
        <v>173</v>
      </c>
    </row>
    <row r="779" s="2" customFormat="1" ht="33" customHeight="1">
      <c r="A779" s="39"/>
      <c r="B779" s="40"/>
      <c r="C779" s="220" t="s">
        <v>1381</v>
      </c>
      <c r="D779" s="220" t="s">
        <v>174</v>
      </c>
      <c r="E779" s="221" t="s">
        <v>1382</v>
      </c>
      <c r="F779" s="222" t="s">
        <v>1383</v>
      </c>
      <c r="G779" s="223" t="s">
        <v>304</v>
      </c>
      <c r="H779" s="224">
        <v>194.19999999999999</v>
      </c>
      <c r="I779" s="225"/>
      <c r="J779" s="226">
        <f>ROUND(I779*H779,2)</f>
        <v>0</v>
      </c>
      <c r="K779" s="222" t="s">
        <v>283</v>
      </c>
      <c r="L779" s="45"/>
      <c r="M779" s="227" t="s">
        <v>1</v>
      </c>
      <c r="N779" s="228" t="s">
        <v>41</v>
      </c>
      <c r="O779" s="92"/>
      <c r="P779" s="229">
        <f>O779*H779</f>
        <v>0</v>
      </c>
      <c r="Q779" s="229">
        <v>0</v>
      </c>
      <c r="R779" s="229">
        <f>Q779*H779</f>
        <v>0</v>
      </c>
      <c r="S779" s="229">
        <v>0</v>
      </c>
      <c r="T779" s="230">
        <f>S779*H779</f>
        <v>0</v>
      </c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R779" s="231" t="s">
        <v>251</v>
      </c>
      <c r="AT779" s="231" t="s">
        <v>174</v>
      </c>
      <c r="AU779" s="231" t="s">
        <v>85</v>
      </c>
      <c r="AY779" s="18" t="s">
        <v>173</v>
      </c>
      <c r="BE779" s="232">
        <f>IF(N779="základní",J779,0)</f>
        <v>0</v>
      </c>
      <c r="BF779" s="232">
        <f>IF(N779="snížená",J779,0)</f>
        <v>0</v>
      </c>
      <c r="BG779" s="232">
        <f>IF(N779="zákl. přenesená",J779,0)</f>
        <v>0</v>
      </c>
      <c r="BH779" s="232">
        <f>IF(N779="sníž. přenesená",J779,0)</f>
        <v>0</v>
      </c>
      <c r="BI779" s="232">
        <f>IF(N779="nulová",J779,0)</f>
        <v>0</v>
      </c>
      <c r="BJ779" s="18" t="s">
        <v>83</v>
      </c>
      <c r="BK779" s="232">
        <f>ROUND(I779*H779,2)</f>
        <v>0</v>
      </c>
      <c r="BL779" s="18" t="s">
        <v>251</v>
      </c>
      <c r="BM779" s="231" t="s">
        <v>1384</v>
      </c>
    </row>
    <row r="780" s="12" customFormat="1">
      <c r="A780" s="12"/>
      <c r="B780" s="238"/>
      <c r="C780" s="239"/>
      <c r="D780" s="233" t="s">
        <v>182</v>
      </c>
      <c r="E780" s="240" t="s">
        <v>1</v>
      </c>
      <c r="F780" s="241" t="s">
        <v>1385</v>
      </c>
      <c r="G780" s="239"/>
      <c r="H780" s="242">
        <v>194.19999999999999</v>
      </c>
      <c r="I780" s="243"/>
      <c r="J780" s="239"/>
      <c r="K780" s="239"/>
      <c r="L780" s="244"/>
      <c r="M780" s="245"/>
      <c r="N780" s="246"/>
      <c r="O780" s="246"/>
      <c r="P780" s="246"/>
      <c r="Q780" s="246"/>
      <c r="R780" s="246"/>
      <c r="S780" s="246"/>
      <c r="T780" s="247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T780" s="248" t="s">
        <v>182</v>
      </c>
      <c r="AU780" s="248" t="s">
        <v>85</v>
      </c>
      <c r="AV780" s="12" t="s">
        <v>85</v>
      </c>
      <c r="AW780" s="12" t="s">
        <v>32</v>
      </c>
      <c r="AX780" s="12" t="s">
        <v>76</v>
      </c>
      <c r="AY780" s="248" t="s">
        <v>173</v>
      </c>
    </row>
    <row r="781" s="13" customFormat="1">
      <c r="A781" s="13"/>
      <c r="B781" s="249"/>
      <c r="C781" s="250"/>
      <c r="D781" s="233" t="s">
        <v>182</v>
      </c>
      <c r="E781" s="251" t="s">
        <v>1</v>
      </c>
      <c r="F781" s="252" t="s">
        <v>184</v>
      </c>
      <c r="G781" s="250"/>
      <c r="H781" s="253">
        <v>194.19999999999999</v>
      </c>
      <c r="I781" s="254"/>
      <c r="J781" s="250"/>
      <c r="K781" s="250"/>
      <c r="L781" s="255"/>
      <c r="M781" s="256"/>
      <c r="N781" s="257"/>
      <c r="O781" s="257"/>
      <c r="P781" s="257"/>
      <c r="Q781" s="257"/>
      <c r="R781" s="257"/>
      <c r="S781" s="257"/>
      <c r="T781" s="258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59" t="s">
        <v>182</v>
      </c>
      <c r="AU781" s="259" t="s">
        <v>85</v>
      </c>
      <c r="AV781" s="13" t="s">
        <v>178</v>
      </c>
      <c r="AW781" s="13" t="s">
        <v>32</v>
      </c>
      <c r="AX781" s="13" t="s">
        <v>83</v>
      </c>
      <c r="AY781" s="259" t="s">
        <v>173</v>
      </c>
    </row>
    <row r="782" s="2" customFormat="1" ht="44.25" customHeight="1">
      <c r="A782" s="39"/>
      <c r="B782" s="40"/>
      <c r="C782" s="275" t="s">
        <v>871</v>
      </c>
      <c r="D782" s="275" t="s">
        <v>335</v>
      </c>
      <c r="E782" s="276" t="s">
        <v>1386</v>
      </c>
      <c r="F782" s="277" t="s">
        <v>1387</v>
      </c>
      <c r="G782" s="278" t="s">
        <v>304</v>
      </c>
      <c r="H782" s="279">
        <v>213.62000000000001</v>
      </c>
      <c r="I782" s="280"/>
      <c r="J782" s="281">
        <f>ROUND(I782*H782,2)</f>
        <v>0</v>
      </c>
      <c r="K782" s="277" t="s">
        <v>283</v>
      </c>
      <c r="L782" s="282"/>
      <c r="M782" s="283" t="s">
        <v>1</v>
      </c>
      <c r="N782" s="284" t="s">
        <v>41</v>
      </c>
      <c r="O782" s="92"/>
      <c r="P782" s="229">
        <f>O782*H782</f>
        <v>0</v>
      </c>
      <c r="Q782" s="229">
        <v>0</v>
      </c>
      <c r="R782" s="229">
        <f>Q782*H782</f>
        <v>0</v>
      </c>
      <c r="S782" s="229">
        <v>0</v>
      </c>
      <c r="T782" s="230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31" t="s">
        <v>358</v>
      </c>
      <c r="AT782" s="231" t="s">
        <v>335</v>
      </c>
      <c r="AU782" s="231" t="s">
        <v>85</v>
      </c>
      <c r="AY782" s="18" t="s">
        <v>173</v>
      </c>
      <c r="BE782" s="232">
        <f>IF(N782="základní",J782,0)</f>
        <v>0</v>
      </c>
      <c r="BF782" s="232">
        <f>IF(N782="snížená",J782,0)</f>
        <v>0</v>
      </c>
      <c r="BG782" s="232">
        <f>IF(N782="zákl. přenesená",J782,0)</f>
        <v>0</v>
      </c>
      <c r="BH782" s="232">
        <f>IF(N782="sníž. přenesená",J782,0)</f>
        <v>0</v>
      </c>
      <c r="BI782" s="232">
        <f>IF(N782="nulová",J782,0)</f>
        <v>0</v>
      </c>
      <c r="BJ782" s="18" t="s">
        <v>83</v>
      </c>
      <c r="BK782" s="232">
        <f>ROUND(I782*H782,2)</f>
        <v>0</v>
      </c>
      <c r="BL782" s="18" t="s">
        <v>251</v>
      </c>
      <c r="BM782" s="231" t="s">
        <v>1388</v>
      </c>
    </row>
    <row r="783" s="12" customFormat="1">
      <c r="A783" s="12"/>
      <c r="B783" s="238"/>
      <c r="C783" s="239"/>
      <c r="D783" s="233" t="s">
        <v>182</v>
      </c>
      <c r="E783" s="240" t="s">
        <v>1</v>
      </c>
      <c r="F783" s="241" t="s">
        <v>1389</v>
      </c>
      <c r="G783" s="239"/>
      <c r="H783" s="242">
        <v>213.62000000000001</v>
      </c>
      <c r="I783" s="243"/>
      <c r="J783" s="239"/>
      <c r="K783" s="239"/>
      <c r="L783" s="244"/>
      <c r="M783" s="245"/>
      <c r="N783" s="246"/>
      <c r="O783" s="246"/>
      <c r="P783" s="246"/>
      <c r="Q783" s="246"/>
      <c r="R783" s="246"/>
      <c r="S783" s="246"/>
      <c r="T783" s="247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T783" s="248" t="s">
        <v>182</v>
      </c>
      <c r="AU783" s="248" t="s">
        <v>85</v>
      </c>
      <c r="AV783" s="12" t="s">
        <v>85</v>
      </c>
      <c r="AW783" s="12" t="s">
        <v>32</v>
      </c>
      <c r="AX783" s="12" t="s">
        <v>76</v>
      </c>
      <c r="AY783" s="248" t="s">
        <v>173</v>
      </c>
    </row>
    <row r="784" s="13" customFormat="1">
      <c r="A784" s="13"/>
      <c r="B784" s="249"/>
      <c r="C784" s="250"/>
      <c r="D784" s="233" t="s">
        <v>182</v>
      </c>
      <c r="E784" s="251" t="s">
        <v>1</v>
      </c>
      <c r="F784" s="252" t="s">
        <v>184</v>
      </c>
      <c r="G784" s="250"/>
      <c r="H784" s="253">
        <v>213.62000000000001</v>
      </c>
      <c r="I784" s="254"/>
      <c r="J784" s="250"/>
      <c r="K784" s="250"/>
      <c r="L784" s="255"/>
      <c r="M784" s="256"/>
      <c r="N784" s="257"/>
      <c r="O784" s="257"/>
      <c r="P784" s="257"/>
      <c r="Q784" s="257"/>
      <c r="R784" s="257"/>
      <c r="S784" s="257"/>
      <c r="T784" s="258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59" t="s">
        <v>182</v>
      </c>
      <c r="AU784" s="259" t="s">
        <v>85</v>
      </c>
      <c r="AV784" s="13" t="s">
        <v>178</v>
      </c>
      <c r="AW784" s="13" t="s">
        <v>32</v>
      </c>
      <c r="AX784" s="13" t="s">
        <v>83</v>
      </c>
      <c r="AY784" s="259" t="s">
        <v>173</v>
      </c>
    </row>
    <row r="785" s="2" customFormat="1" ht="49.05" customHeight="1">
      <c r="A785" s="39"/>
      <c r="B785" s="40"/>
      <c r="C785" s="220" t="s">
        <v>1390</v>
      </c>
      <c r="D785" s="220" t="s">
        <v>174</v>
      </c>
      <c r="E785" s="221" t="s">
        <v>1391</v>
      </c>
      <c r="F785" s="222" t="s">
        <v>1392</v>
      </c>
      <c r="G785" s="223" t="s">
        <v>221</v>
      </c>
      <c r="H785" s="224">
        <v>3.496</v>
      </c>
      <c r="I785" s="225"/>
      <c r="J785" s="226">
        <f>ROUND(I785*H785,2)</f>
        <v>0</v>
      </c>
      <c r="K785" s="222" t="s">
        <v>283</v>
      </c>
      <c r="L785" s="45"/>
      <c r="M785" s="227" t="s">
        <v>1</v>
      </c>
      <c r="N785" s="228" t="s">
        <v>41</v>
      </c>
      <c r="O785" s="92"/>
      <c r="P785" s="229">
        <f>O785*H785</f>
        <v>0</v>
      </c>
      <c r="Q785" s="229">
        <v>0</v>
      </c>
      <c r="R785" s="229">
        <f>Q785*H785</f>
        <v>0</v>
      </c>
      <c r="S785" s="229">
        <v>0</v>
      </c>
      <c r="T785" s="230">
        <f>S785*H785</f>
        <v>0</v>
      </c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R785" s="231" t="s">
        <v>251</v>
      </c>
      <c r="AT785" s="231" t="s">
        <v>174</v>
      </c>
      <c r="AU785" s="231" t="s">
        <v>85</v>
      </c>
      <c r="AY785" s="18" t="s">
        <v>173</v>
      </c>
      <c r="BE785" s="232">
        <f>IF(N785="základní",J785,0)</f>
        <v>0</v>
      </c>
      <c r="BF785" s="232">
        <f>IF(N785="snížená",J785,0)</f>
        <v>0</v>
      </c>
      <c r="BG785" s="232">
        <f>IF(N785="zákl. přenesená",J785,0)</f>
        <v>0</v>
      </c>
      <c r="BH785" s="232">
        <f>IF(N785="sníž. přenesená",J785,0)</f>
        <v>0</v>
      </c>
      <c r="BI785" s="232">
        <f>IF(N785="nulová",J785,0)</f>
        <v>0</v>
      </c>
      <c r="BJ785" s="18" t="s">
        <v>83</v>
      </c>
      <c r="BK785" s="232">
        <f>ROUND(I785*H785,2)</f>
        <v>0</v>
      </c>
      <c r="BL785" s="18" t="s">
        <v>251</v>
      </c>
      <c r="BM785" s="231" t="s">
        <v>1393</v>
      </c>
    </row>
    <row r="786" s="11" customFormat="1" ht="22.8" customHeight="1">
      <c r="A786" s="11"/>
      <c r="B786" s="206"/>
      <c r="C786" s="207"/>
      <c r="D786" s="208" t="s">
        <v>75</v>
      </c>
      <c r="E786" s="273" t="s">
        <v>1394</v>
      </c>
      <c r="F786" s="273" t="s">
        <v>1395</v>
      </c>
      <c r="G786" s="207"/>
      <c r="H786" s="207"/>
      <c r="I786" s="210"/>
      <c r="J786" s="274">
        <f>BK786</f>
        <v>0</v>
      </c>
      <c r="K786" s="207"/>
      <c r="L786" s="212"/>
      <c r="M786" s="213"/>
      <c r="N786" s="214"/>
      <c r="O786" s="214"/>
      <c r="P786" s="215">
        <f>SUM(P787:P909)</f>
        <v>0</v>
      </c>
      <c r="Q786" s="214"/>
      <c r="R786" s="215">
        <f>SUM(R787:R909)</f>
        <v>0</v>
      </c>
      <c r="S786" s="214"/>
      <c r="T786" s="216">
        <f>SUM(T787:T909)</f>
        <v>0</v>
      </c>
      <c r="U786" s="11"/>
      <c r="V786" s="11"/>
      <c r="W786" s="11"/>
      <c r="X786" s="11"/>
      <c r="Y786" s="11"/>
      <c r="Z786" s="11"/>
      <c r="AA786" s="11"/>
      <c r="AB786" s="11"/>
      <c r="AC786" s="11"/>
      <c r="AD786" s="11"/>
      <c r="AE786" s="11"/>
      <c r="AR786" s="217" t="s">
        <v>85</v>
      </c>
      <c r="AT786" s="218" t="s">
        <v>75</v>
      </c>
      <c r="AU786" s="218" t="s">
        <v>83</v>
      </c>
      <c r="AY786" s="217" t="s">
        <v>173</v>
      </c>
      <c r="BK786" s="219">
        <f>SUM(BK787:BK909)</f>
        <v>0</v>
      </c>
    </row>
    <row r="787" s="2" customFormat="1" ht="24.15" customHeight="1">
      <c r="A787" s="39"/>
      <c r="B787" s="40"/>
      <c r="C787" s="220" t="s">
        <v>876</v>
      </c>
      <c r="D787" s="220" t="s">
        <v>174</v>
      </c>
      <c r="E787" s="221" t="s">
        <v>1396</v>
      </c>
      <c r="F787" s="222" t="s">
        <v>1397</v>
      </c>
      <c r="G787" s="223" t="s">
        <v>353</v>
      </c>
      <c r="H787" s="224">
        <v>6.5999999999999996</v>
      </c>
      <c r="I787" s="225"/>
      <c r="J787" s="226">
        <f>ROUND(I787*H787,2)</f>
        <v>0</v>
      </c>
      <c r="K787" s="222" t="s">
        <v>283</v>
      </c>
      <c r="L787" s="45"/>
      <c r="M787" s="227" t="s">
        <v>1</v>
      </c>
      <c r="N787" s="228" t="s">
        <v>41</v>
      </c>
      <c r="O787" s="92"/>
      <c r="P787" s="229">
        <f>O787*H787</f>
        <v>0</v>
      </c>
      <c r="Q787" s="229">
        <v>0</v>
      </c>
      <c r="R787" s="229">
        <f>Q787*H787</f>
        <v>0</v>
      </c>
      <c r="S787" s="229">
        <v>0</v>
      </c>
      <c r="T787" s="230">
        <f>S787*H787</f>
        <v>0</v>
      </c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R787" s="231" t="s">
        <v>251</v>
      </c>
      <c r="AT787" s="231" t="s">
        <v>174</v>
      </c>
      <c r="AU787" s="231" t="s">
        <v>85</v>
      </c>
      <c r="AY787" s="18" t="s">
        <v>173</v>
      </c>
      <c r="BE787" s="232">
        <f>IF(N787="základní",J787,0)</f>
        <v>0</v>
      </c>
      <c r="BF787" s="232">
        <f>IF(N787="snížená",J787,0)</f>
        <v>0</v>
      </c>
      <c r="BG787" s="232">
        <f>IF(N787="zákl. přenesená",J787,0)</f>
        <v>0</v>
      </c>
      <c r="BH787" s="232">
        <f>IF(N787="sníž. přenesená",J787,0)</f>
        <v>0</v>
      </c>
      <c r="BI787" s="232">
        <f>IF(N787="nulová",J787,0)</f>
        <v>0</v>
      </c>
      <c r="BJ787" s="18" t="s">
        <v>83</v>
      </c>
      <c r="BK787" s="232">
        <f>ROUND(I787*H787,2)</f>
        <v>0</v>
      </c>
      <c r="BL787" s="18" t="s">
        <v>251</v>
      </c>
      <c r="BM787" s="231" t="s">
        <v>1398</v>
      </c>
    </row>
    <row r="788" s="2" customFormat="1" ht="16.5" customHeight="1">
      <c r="A788" s="39"/>
      <c r="B788" s="40"/>
      <c r="C788" s="275" t="s">
        <v>1399</v>
      </c>
      <c r="D788" s="275" t="s">
        <v>335</v>
      </c>
      <c r="E788" s="276" t="s">
        <v>1400</v>
      </c>
      <c r="F788" s="277" t="s">
        <v>1401</v>
      </c>
      <c r="G788" s="278" t="s">
        <v>353</v>
      </c>
      <c r="H788" s="279">
        <v>6.5999999999999996</v>
      </c>
      <c r="I788" s="280"/>
      <c r="J788" s="281">
        <f>ROUND(I788*H788,2)</f>
        <v>0</v>
      </c>
      <c r="K788" s="277" t="s">
        <v>283</v>
      </c>
      <c r="L788" s="282"/>
      <c r="M788" s="283" t="s">
        <v>1</v>
      </c>
      <c r="N788" s="284" t="s">
        <v>41</v>
      </c>
      <c r="O788" s="92"/>
      <c r="P788" s="229">
        <f>O788*H788</f>
        <v>0</v>
      </c>
      <c r="Q788" s="229">
        <v>0</v>
      </c>
      <c r="R788" s="229">
        <f>Q788*H788</f>
        <v>0</v>
      </c>
      <c r="S788" s="229">
        <v>0</v>
      </c>
      <c r="T788" s="230">
        <f>S788*H788</f>
        <v>0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31" t="s">
        <v>358</v>
      </c>
      <c r="AT788" s="231" t="s">
        <v>335</v>
      </c>
      <c r="AU788" s="231" t="s">
        <v>85</v>
      </c>
      <c r="AY788" s="18" t="s">
        <v>173</v>
      </c>
      <c r="BE788" s="232">
        <f>IF(N788="základní",J788,0)</f>
        <v>0</v>
      </c>
      <c r="BF788" s="232">
        <f>IF(N788="snížená",J788,0)</f>
        <v>0</v>
      </c>
      <c r="BG788" s="232">
        <f>IF(N788="zákl. přenesená",J788,0)</f>
        <v>0</v>
      </c>
      <c r="BH788" s="232">
        <f>IF(N788="sníž. přenesená",J788,0)</f>
        <v>0</v>
      </c>
      <c r="BI788" s="232">
        <f>IF(N788="nulová",J788,0)</f>
        <v>0</v>
      </c>
      <c r="BJ788" s="18" t="s">
        <v>83</v>
      </c>
      <c r="BK788" s="232">
        <f>ROUND(I788*H788,2)</f>
        <v>0</v>
      </c>
      <c r="BL788" s="18" t="s">
        <v>251</v>
      </c>
      <c r="BM788" s="231" t="s">
        <v>1402</v>
      </c>
    </row>
    <row r="789" s="2" customFormat="1" ht="24.15" customHeight="1">
      <c r="A789" s="39"/>
      <c r="B789" s="40"/>
      <c r="C789" s="220" t="s">
        <v>880</v>
      </c>
      <c r="D789" s="220" t="s">
        <v>174</v>
      </c>
      <c r="E789" s="221" t="s">
        <v>1403</v>
      </c>
      <c r="F789" s="222" t="s">
        <v>1404</v>
      </c>
      <c r="G789" s="223" t="s">
        <v>470</v>
      </c>
      <c r="H789" s="224">
        <v>1</v>
      </c>
      <c r="I789" s="225"/>
      <c r="J789" s="226">
        <f>ROUND(I789*H789,2)</f>
        <v>0</v>
      </c>
      <c r="K789" s="222" t="s">
        <v>1</v>
      </c>
      <c r="L789" s="45"/>
      <c r="M789" s="227" t="s">
        <v>1</v>
      </c>
      <c r="N789" s="228" t="s">
        <v>41</v>
      </c>
      <c r="O789" s="92"/>
      <c r="P789" s="229">
        <f>O789*H789</f>
        <v>0</v>
      </c>
      <c r="Q789" s="229">
        <v>0</v>
      </c>
      <c r="R789" s="229">
        <f>Q789*H789</f>
        <v>0</v>
      </c>
      <c r="S789" s="229">
        <v>0</v>
      </c>
      <c r="T789" s="230">
        <f>S789*H789</f>
        <v>0</v>
      </c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R789" s="231" t="s">
        <v>251</v>
      </c>
      <c r="AT789" s="231" t="s">
        <v>174</v>
      </c>
      <c r="AU789" s="231" t="s">
        <v>85</v>
      </c>
      <c r="AY789" s="18" t="s">
        <v>173</v>
      </c>
      <c r="BE789" s="232">
        <f>IF(N789="základní",J789,0)</f>
        <v>0</v>
      </c>
      <c r="BF789" s="232">
        <f>IF(N789="snížená",J789,0)</f>
        <v>0</v>
      </c>
      <c r="BG789" s="232">
        <f>IF(N789="zákl. přenesená",J789,0)</f>
        <v>0</v>
      </c>
      <c r="BH789" s="232">
        <f>IF(N789="sníž. přenesená",J789,0)</f>
        <v>0</v>
      </c>
      <c r="BI789" s="232">
        <f>IF(N789="nulová",J789,0)</f>
        <v>0</v>
      </c>
      <c r="BJ789" s="18" t="s">
        <v>83</v>
      </c>
      <c r="BK789" s="232">
        <f>ROUND(I789*H789,2)</f>
        <v>0</v>
      </c>
      <c r="BL789" s="18" t="s">
        <v>251</v>
      </c>
      <c r="BM789" s="231" t="s">
        <v>1405</v>
      </c>
    </row>
    <row r="790" s="2" customFormat="1" ht="37.8" customHeight="1">
      <c r="A790" s="39"/>
      <c r="B790" s="40"/>
      <c r="C790" s="275" t="s">
        <v>1406</v>
      </c>
      <c r="D790" s="275" t="s">
        <v>335</v>
      </c>
      <c r="E790" s="276" t="s">
        <v>1407</v>
      </c>
      <c r="F790" s="277" t="s">
        <v>1408</v>
      </c>
      <c r="G790" s="278" t="s">
        <v>470</v>
      </c>
      <c r="H790" s="279">
        <v>1</v>
      </c>
      <c r="I790" s="280"/>
      <c r="J790" s="281">
        <f>ROUND(I790*H790,2)</f>
        <v>0</v>
      </c>
      <c r="K790" s="277" t="s">
        <v>1</v>
      </c>
      <c r="L790" s="282"/>
      <c r="M790" s="283" t="s">
        <v>1</v>
      </c>
      <c r="N790" s="284" t="s">
        <v>41</v>
      </c>
      <c r="O790" s="92"/>
      <c r="P790" s="229">
        <f>O790*H790</f>
        <v>0</v>
      </c>
      <c r="Q790" s="229">
        <v>0</v>
      </c>
      <c r="R790" s="229">
        <f>Q790*H790</f>
        <v>0</v>
      </c>
      <c r="S790" s="229">
        <v>0</v>
      </c>
      <c r="T790" s="230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31" t="s">
        <v>358</v>
      </c>
      <c r="AT790" s="231" t="s">
        <v>335</v>
      </c>
      <c r="AU790" s="231" t="s">
        <v>85</v>
      </c>
      <c r="AY790" s="18" t="s">
        <v>173</v>
      </c>
      <c r="BE790" s="232">
        <f>IF(N790="základní",J790,0)</f>
        <v>0</v>
      </c>
      <c r="BF790" s="232">
        <f>IF(N790="snížená",J790,0)</f>
        <v>0</v>
      </c>
      <c r="BG790" s="232">
        <f>IF(N790="zákl. přenesená",J790,0)</f>
        <v>0</v>
      </c>
      <c r="BH790" s="232">
        <f>IF(N790="sníž. přenesená",J790,0)</f>
        <v>0</v>
      </c>
      <c r="BI790" s="232">
        <f>IF(N790="nulová",J790,0)</f>
        <v>0</v>
      </c>
      <c r="BJ790" s="18" t="s">
        <v>83</v>
      </c>
      <c r="BK790" s="232">
        <f>ROUND(I790*H790,2)</f>
        <v>0</v>
      </c>
      <c r="BL790" s="18" t="s">
        <v>251</v>
      </c>
      <c r="BM790" s="231" t="s">
        <v>1409</v>
      </c>
    </row>
    <row r="791" s="2" customFormat="1" ht="33" customHeight="1">
      <c r="A791" s="39"/>
      <c r="B791" s="40"/>
      <c r="C791" s="220" t="s">
        <v>885</v>
      </c>
      <c r="D791" s="220" t="s">
        <v>174</v>
      </c>
      <c r="E791" s="221" t="s">
        <v>1410</v>
      </c>
      <c r="F791" s="222" t="s">
        <v>1411</v>
      </c>
      <c r="G791" s="223" t="s">
        <v>304</v>
      </c>
      <c r="H791" s="224">
        <v>4.2149999999999999</v>
      </c>
      <c r="I791" s="225"/>
      <c r="J791" s="226">
        <f>ROUND(I791*H791,2)</f>
        <v>0</v>
      </c>
      <c r="K791" s="222" t="s">
        <v>283</v>
      </c>
      <c r="L791" s="45"/>
      <c r="M791" s="227" t="s">
        <v>1</v>
      </c>
      <c r="N791" s="228" t="s">
        <v>41</v>
      </c>
      <c r="O791" s="92"/>
      <c r="P791" s="229">
        <f>O791*H791</f>
        <v>0</v>
      </c>
      <c r="Q791" s="229">
        <v>0</v>
      </c>
      <c r="R791" s="229">
        <f>Q791*H791</f>
        <v>0</v>
      </c>
      <c r="S791" s="229">
        <v>0</v>
      </c>
      <c r="T791" s="230">
        <f>S791*H791</f>
        <v>0</v>
      </c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R791" s="231" t="s">
        <v>251</v>
      </c>
      <c r="AT791" s="231" t="s">
        <v>174</v>
      </c>
      <c r="AU791" s="231" t="s">
        <v>85</v>
      </c>
      <c r="AY791" s="18" t="s">
        <v>173</v>
      </c>
      <c r="BE791" s="232">
        <f>IF(N791="základní",J791,0)</f>
        <v>0</v>
      </c>
      <c r="BF791" s="232">
        <f>IF(N791="snížená",J791,0)</f>
        <v>0</v>
      </c>
      <c r="BG791" s="232">
        <f>IF(N791="zákl. přenesená",J791,0)</f>
        <v>0</v>
      </c>
      <c r="BH791" s="232">
        <f>IF(N791="sníž. přenesená",J791,0)</f>
        <v>0</v>
      </c>
      <c r="BI791" s="232">
        <f>IF(N791="nulová",J791,0)</f>
        <v>0</v>
      </c>
      <c r="BJ791" s="18" t="s">
        <v>83</v>
      </c>
      <c r="BK791" s="232">
        <f>ROUND(I791*H791,2)</f>
        <v>0</v>
      </c>
      <c r="BL791" s="18" t="s">
        <v>251</v>
      </c>
      <c r="BM791" s="231" t="s">
        <v>1412</v>
      </c>
    </row>
    <row r="792" s="2" customFormat="1">
      <c r="A792" s="39"/>
      <c r="B792" s="40"/>
      <c r="C792" s="41"/>
      <c r="D792" s="233" t="s">
        <v>180</v>
      </c>
      <c r="E792" s="41"/>
      <c r="F792" s="234" t="s">
        <v>1413</v>
      </c>
      <c r="G792" s="41"/>
      <c r="H792" s="41"/>
      <c r="I792" s="235"/>
      <c r="J792" s="41"/>
      <c r="K792" s="41"/>
      <c r="L792" s="45"/>
      <c r="M792" s="236"/>
      <c r="N792" s="237"/>
      <c r="O792" s="92"/>
      <c r="P792" s="92"/>
      <c r="Q792" s="92"/>
      <c r="R792" s="92"/>
      <c r="S792" s="92"/>
      <c r="T792" s="93"/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T792" s="18" t="s">
        <v>180</v>
      </c>
      <c r="AU792" s="18" t="s">
        <v>85</v>
      </c>
    </row>
    <row r="793" s="12" customFormat="1">
      <c r="A793" s="12"/>
      <c r="B793" s="238"/>
      <c r="C793" s="239"/>
      <c r="D793" s="233" t="s">
        <v>182</v>
      </c>
      <c r="E793" s="240" t="s">
        <v>1</v>
      </c>
      <c r="F793" s="241" t="s">
        <v>1414</v>
      </c>
      <c r="G793" s="239"/>
      <c r="H793" s="242">
        <v>4.2149999999999999</v>
      </c>
      <c r="I793" s="243"/>
      <c r="J793" s="239"/>
      <c r="K793" s="239"/>
      <c r="L793" s="244"/>
      <c r="M793" s="245"/>
      <c r="N793" s="246"/>
      <c r="O793" s="246"/>
      <c r="P793" s="246"/>
      <c r="Q793" s="246"/>
      <c r="R793" s="246"/>
      <c r="S793" s="246"/>
      <c r="T793" s="247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T793" s="248" t="s">
        <v>182</v>
      </c>
      <c r="AU793" s="248" t="s">
        <v>85</v>
      </c>
      <c r="AV793" s="12" t="s">
        <v>85</v>
      </c>
      <c r="AW793" s="12" t="s">
        <v>32</v>
      </c>
      <c r="AX793" s="12" t="s">
        <v>76</v>
      </c>
      <c r="AY793" s="248" t="s">
        <v>173</v>
      </c>
    </row>
    <row r="794" s="13" customFormat="1">
      <c r="A794" s="13"/>
      <c r="B794" s="249"/>
      <c r="C794" s="250"/>
      <c r="D794" s="233" t="s">
        <v>182</v>
      </c>
      <c r="E794" s="251" t="s">
        <v>1</v>
      </c>
      <c r="F794" s="252" t="s">
        <v>184</v>
      </c>
      <c r="G794" s="250"/>
      <c r="H794" s="253">
        <v>4.2149999999999999</v>
      </c>
      <c r="I794" s="254"/>
      <c r="J794" s="250"/>
      <c r="K794" s="250"/>
      <c r="L794" s="255"/>
      <c r="M794" s="256"/>
      <c r="N794" s="257"/>
      <c r="O794" s="257"/>
      <c r="P794" s="257"/>
      <c r="Q794" s="257"/>
      <c r="R794" s="257"/>
      <c r="S794" s="257"/>
      <c r="T794" s="258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59" t="s">
        <v>182</v>
      </c>
      <c r="AU794" s="259" t="s">
        <v>85</v>
      </c>
      <c r="AV794" s="13" t="s">
        <v>178</v>
      </c>
      <c r="AW794" s="13" t="s">
        <v>32</v>
      </c>
      <c r="AX794" s="13" t="s">
        <v>83</v>
      </c>
      <c r="AY794" s="259" t="s">
        <v>173</v>
      </c>
    </row>
    <row r="795" s="2" customFormat="1" ht="24.15" customHeight="1">
      <c r="A795" s="39"/>
      <c r="B795" s="40"/>
      <c r="C795" s="275" t="s">
        <v>1415</v>
      </c>
      <c r="D795" s="275" t="s">
        <v>335</v>
      </c>
      <c r="E795" s="276" t="s">
        <v>1416</v>
      </c>
      <c r="F795" s="277" t="s">
        <v>1417</v>
      </c>
      <c r="G795" s="278" t="s">
        <v>282</v>
      </c>
      <c r="H795" s="279">
        <v>1</v>
      </c>
      <c r="I795" s="280"/>
      <c r="J795" s="281">
        <f>ROUND(I795*H795,2)</f>
        <v>0</v>
      </c>
      <c r="K795" s="277" t="s">
        <v>1</v>
      </c>
      <c r="L795" s="282"/>
      <c r="M795" s="283" t="s">
        <v>1</v>
      </c>
      <c r="N795" s="284" t="s">
        <v>41</v>
      </c>
      <c r="O795" s="92"/>
      <c r="P795" s="229">
        <f>O795*H795</f>
        <v>0</v>
      </c>
      <c r="Q795" s="229">
        <v>0</v>
      </c>
      <c r="R795" s="229">
        <f>Q795*H795</f>
        <v>0</v>
      </c>
      <c r="S795" s="229">
        <v>0</v>
      </c>
      <c r="T795" s="230">
        <f>S795*H795</f>
        <v>0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31" t="s">
        <v>358</v>
      </c>
      <c r="AT795" s="231" t="s">
        <v>335</v>
      </c>
      <c r="AU795" s="231" t="s">
        <v>85</v>
      </c>
      <c r="AY795" s="18" t="s">
        <v>173</v>
      </c>
      <c r="BE795" s="232">
        <f>IF(N795="základní",J795,0)</f>
        <v>0</v>
      </c>
      <c r="BF795" s="232">
        <f>IF(N795="snížená",J795,0)</f>
        <v>0</v>
      </c>
      <c r="BG795" s="232">
        <f>IF(N795="zákl. přenesená",J795,0)</f>
        <v>0</v>
      </c>
      <c r="BH795" s="232">
        <f>IF(N795="sníž. přenesená",J795,0)</f>
        <v>0</v>
      </c>
      <c r="BI795" s="232">
        <f>IF(N795="nulová",J795,0)</f>
        <v>0</v>
      </c>
      <c r="BJ795" s="18" t="s">
        <v>83</v>
      </c>
      <c r="BK795" s="232">
        <f>ROUND(I795*H795,2)</f>
        <v>0</v>
      </c>
      <c r="BL795" s="18" t="s">
        <v>251</v>
      </c>
      <c r="BM795" s="231" t="s">
        <v>1418</v>
      </c>
    </row>
    <row r="796" s="12" customFormat="1">
      <c r="A796" s="12"/>
      <c r="B796" s="238"/>
      <c r="C796" s="239"/>
      <c r="D796" s="233" t="s">
        <v>182</v>
      </c>
      <c r="E796" s="240" t="s">
        <v>1</v>
      </c>
      <c r="F796" s="241" t="s">
        <v>83</v>
      </c>
      <c r="G796" s="239"/>
      <c r="H796" s="242">
        <v>1</v>
      </c>
      <c r="I796" s="243"/>
      <c r="J796" s="239"/>
      <c r="K796" s="239"/>
      <c r="L796" s="244"/>
      <c r="M796" s="245"/>
      <c r="N796" s="246"/>
      <c r="O796" s="246"/>
      <c r="P796" s="246"/>
      <c r="Q796" s="246"/>
      <c r="R796" s="246"/>
      <c r="S796" s="246"/>
      <c r="T796" s="247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T796" s="248" t="s">
        <v>182</v>
      </c>
      <c r="AU796" s="248" t="s">
        <v>85</v>
      </c>
      <c r="AV796" s="12" t="s">
        <v>85</v>
      </c>
      <c r="AW796" s="12" t="s">
        <v>32</v>
      </c>
      <c r="AX796" s="12" t="s">
        <v>76</v>
      </c>
      <c r="AY796" s="248" t="s">
        <v>173</v>
      </c>
    </row>
    <row r="797" s="13" customFormat="1">
      <c r="A797" s="13"/>
      <c r="B797" s="249"/>
      <c r="C797" s="250"/>
      <c r="D797" s="233" t="s">
        <v>182</v>
      </c>
      <c r="E797" s="251" t="s">
        <v>1</v>
      </c>
      <c r="F797" s="252" t="s">
        <v>184</v>
      </c>
      <c r="G797" s="250"/>
      <c r="H797" s="253">
        <v>1</v>
      </c>
      <c r="I797" s="254"/>
      <c r="J797" s="250"/>
      <c r="K797" s="250"/>
      <c r="L797" s="255"/>
      <c r="M797" s="256"/>
      <c r="N797" s="257"/>
      <c r="O797" s="257"/>
      <c r="P797" s="257"/>
      <c r="Q797" s="257"/>
      <c r="R797" s="257"/>
      <c r="S797" s="257"/>
      <c r="T797" s="258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59" t="s">
        <v>182</v>
      </c>
      <c r="AU797" s="259" t="s">
        <v>85</v>
      </c>
      <c r="AV797" s="13" t="s">
        <v>178</v>
      </c>
      <c r="AW797" s="13" t="s">
        <v>32</v>
      </c>
      <c r="AX797" s="13" t="s">
        <v>83</v>
      </c>
      <c r="AY797" s="259" t="s">
        <v>173</v>
      </c>
    </row>
    <row r="798" s="2" customFormat="1" ht="24.15" customHeight="1">
      <c r="A798" s="39"/>
      <c r="B798" s="40"/>
      <c r="C798" s="275" t="s">
        <v>893</v>
      </c>
      <c r="D798" s="275" t="s">
        <v>335</v>
      </c>
      <c r="E798" s="276" t="s">
        <v>1419</v>
      </c>
      <c r="F798" s="277" t="s">
        <v>1420</v>
      </c>
      <c r="G798" s="278" t="s">
        <v>304</v>
      </c>
      <c r="H798" s="279">
        <v>4.2149999999999999</v>
      </c>
      <c r="I798" s="280"/>
      <c r="J798" s="281">
        <f>ROUND(I798*H798,2)</f>
        <v>0</v>
      </c>
      <c r="K798" s="277" t="s">
        <v>283</v>
      </c>
      <c r="L798" s="282"/>
      <c r="M798" s="283" t="s">
        <v>1</v>
      </c>
      <c r="N798" s="284" t="s">
        <v>41</v>
      </c>
      <c r="O798" s="92"/>
      <c r="P798" s="229">
        <f>O798*H798</f>
        <v>0</v>
      </c>
      <c r="Q798" s="229">
        <v>0</v>
      </c>
      <c r="R798" s="229">
        <f>Q798*H798</f>
        <v>0</v>
      </c>
      <c r="S798" s="229">
        <v>0</v>
      </c>
      <c r="T798" s="230">
        <f>S798*H798</f>
        <v>0</v>
      </c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R798" s="231" t="s">
        <v>358</v>
      </c>
      <c r="AT798" s="231" t="s">
        <v>335</v>
      </c>
      <c r="AU798" s="231" t="s">
        <v>85</v>
      </c>
      <c r="AY798" s="18" t="s">
        <v>173</v>
      </c>
      <c r="BE798" s="232">
        <f>IF(N798="základní",J798,0)</f>
        <v>0</v>
      </c>
      <c r="BF798" s="232">
        <f>IF(N798="snížená",J798,0)</f>
        <v>0</v>
      </c>
      <c r="BG798" s="232">
        <f>IF(N798="zákl. přenesená",J798,0)</f>
        <v>0</v>
      </c>
      <c r="BH798" s="232">
        <f>IF(N798="sníž. přenesená",J798,0)</f>
        <v>0</v>
      </c>
      <c r="BI798" s="232">
        <f>IF(N798="nulová",J798,0)</f>
        <v>0</v>
      </c>
      <c r="BJ798" s="18" t="s">
        <v>83</v>
      </c>
      <c r="BK798" s="232">
        <f>ROUND(I798*H798,2)</f>
        <v>0</v>
      </c>
      <c r="BL798" s="18" t="s">
        <v>251</v>
      </c>
      <c r="BM798" s="231" t="s">
        <v>1421</v>
      </c>
    </row>
    <row r="799" s="2" customFormat="1">
      <c r="A799" s="39"/>
      <c r="B799" s="40"/>
      <c r="C799" s="41"/>
      <c r="D799" s="233" t="s">
        <v>180</v>
      </c>
      <c r="E799" s="41"/>
      <c r="F799" s="234" t="s">
        <v>1413</v>
      </c>
      <c r="G799" s="41"/>
      <c r="H799" s="41"/>
      <c r="I799" s="235"/>
      <c r="J799" s="41"/>
      <c r="K799" s="41"/>
      <c r="L799" s="45"/>
      <c r="M799" s="236"/>
      <c r="N799" s="237"/>
      <c r="O799" s="92"/>
      <c r="P799" s="92"/>
      <c r="Q799" s="92"/>
      <c r="R799" s="92"/>
      <c r="S799" s="92"/>
      <c r="T799" s="93"/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T799" s="18" t="s">
        <v>180</v>
      </c>
      <c r="AU799" s="18" t="s">
        <v>85</v>
      </c>
    </row>
    <row r="800" s="2" customFormat="1" ht="37.8" customHeight="1">
      <c r="A800" s="39"/>
      <c r="B800" s="40"/>
      <c r="C800" s="220" t="s">
        <v>1422</v>
      </c>
      <c r="D800" s="220" t="s">
        <v>174</v>
      </c>
      <c r="E800" s="221" t="s">
        <v>1423</v>
      </c>
      <c r="F800" s="222" t="s">
        <v>1424</v>
      </c>
      <c r="G800" s="223" t="s">
        <v>304</v>
      </c>
      <c r="H800" s="224">
        <v>4.1520000000000001</v>
      </c>
      <c r="I800" s="225"/>
      <c r="J800" s="226">
        <f>ROUND(I800*H800,2)</f>
        <v>0</v>
      </c>
      <c r="K800" s="222" t="s">
        <v>283</v>
      </c>
      <c r="L800" s="45"/>
      <c r="M800" s="227" t="s">
        <v>1</v>
      </c>
      <c r="N800" s="228" t="s">
        <v>41</v>
      </c>
      <c r="O800" s="92"/>
      <c r="P800" s="229">
        <f>O800*H800</f>
        <v>0</v>
      </c>
      <c r="Q800" s="229">
        <v>0</v>
      </c>
      <c r="R800" s="229">
        <f>Q800*H800</f>
        <v>0</v>
      </c>
      <c r="S800" s="229">
        <v>0</v>
      </c>
      <c r="T800" s="230">
        <f>S800*H800</f>
        <v>0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31" t="s">
        <v>251</v>
      </c>
      <c r="AT800" s="231" t="s">
        <v>174</v>
      </c>
      <c r="AU800" s="231" t="s">
        <v>85</v>
      </c>
      <c r="AY800" s="18" t="s">
        <v>173</v>
      </c>
      <c r="BE800" s="232">
        <f>IF(N800="základní",J800,0)</f>
        <v>0</v>
      </c>
      <c r="BF800" s="232">
        <f>IF(N800="snížená",J800,0)</f>
        <v>0</v>
      </c>
      <c r="BG800" s="232">
        <f>IF(N800="zákl. přenesená",J800,0)</f>
        <v>0</v>
      </c>
      <c r="BH800" s="232">
        <f>IF(N800="sníž. přenesená",J800,0)</f>
        <v>0</v>
      </c>
      <c r="BI800" s="232">
        <f>IF(N800="nulová",J800,0)</f>
        <v>0</v>
      </c>
      <c r="BJ800" s="18" t="s">
        <v>83</v>
      </c>
      <c r="BK800" s="232">
        <f>ROUND(I800*H800,2)</f>
        <v>0</v>
      </c>
      <c r="BL800" s="18" t="s">
        <v>251</v>
      </c>
      <c r="BM800" s="231" t="s">
        <v>1425</v>
      </c>
    </row>
    <row r="801" s="15" customFormat="1">
      <c r="A801" s="15"/>
      <c r="B801" s="285"/>
      <c r="C801" s="286"/>
      <c r="D801" s="233" t="s">
        <v>182</v>
      </c>
      <c r="E801" s="287" t="s">
        <v>1</v>
      </c>
      <c r="F801" s="288" t="s">
        <v>1426</v>
      </c>
      <c r="G801" s="286"/>
      <c r="H801" s="287" t="s">
        <v>1</v>
      </c>
      <c r="I801" s="289"/>
      <c r="J801" s="286"/>
      <c r="K801" s="286"/>
      <c r="L801" s="290"/>
      <c r="M801" s="291"/>
      <c r="N801" s="292"/>
      <c r="O801" s="292"/>
      <c r="P801" s="292"/>
      <c r="Q801" s="292"/>
      <c r="R801" s="292"/>
      <c r="S801" s="292"/>
      <c r="T801" s="293"/>
      <c r="U801" s="15"/>
      <c r="V801" s="15"/>
      <c r="W801" s="15"/>
      <c r="X801" s="15"/>
      <c r="Y801" s="15"/>
      <c r="Z801" s="15"/>
      <c r="AA801" s="15"/>
      <c r="AB801" s="15"/>
      <c r="AC801" s="15"/>
      <c r="AD801" s="15"/>
      <c r="AE801" s="15"/>
      <c r="AT801" s="294" t="s">
        <v>182</v>
      </c>
      <c r="AU801" s="294" t="s">
        <v>85</v>
      </c>
      <c r="AV801" s="15" t="s">
        <v>83</v>
      </c>
      <c r="AW801" s="15" t="s">
        <v>32</v>
      </c>
      <c r="AX801" s="15" t="s">
        <v>76</v>
      </c>
      <c r="AY801" s="294" t="s">
        <v>173</v>
      </c>
    </row>
    <row r="802" s="12" customFormat="1">
      <c r="A802" s="12"/>
      <c r="B802" s="238"/>
      <c r="C802" s="239"/>
      <c r="D802" s="233" t="s">
        <v>182</v>
      </c>
      <c r="E802" s="240" t="s">
        <v>1</v>
      </c>
      <c r="F802" s="241" t="s">
        <v>1427</v>
      </c>
      <c r="G802" s="239"/>
      <c r="H802" s="242">
        <v>0.71999999999999997</v>
      </c>
      <c r="I802" s="243"/>
      <c r="J802" s="239"/>
      <c r="K802" s="239"/>
      <c r="L802" s="244"/>
      <c r="M802" s="245"/>
      <c r="N802" s="246"/>
      <c r="O802" s="246"/>
      <c r="P802" s="246"/>
      <c r="Q802" s="246"/>
      <c r="R802" s="246"/>
      <c r="S802" s="246"/>
      <c r="T802" s="247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T802" s="248" t="s">
        <v>182</v>
      </c>
      <c r="AU802" s="248" t="s">
        <v>85</v>
      </c>
      <c r="AV802" s="12" t="s">
        <v>85</v>
      </c>
      <c r="AW802" s="12" t="s">
        <v>32</v>
      </c>
      <c r="AX802" s="12" t="s">
        <v>76</v>
      </c>
      <c r="AY802" s="248" t="s">
        <v>173</v>
      </c>
    </row>
    <row r="803" s="15" customFormat="1">
      <c r="A803" s="15"/>
      <c r="B803" s="285"/>
      <c r="C803" s="286"/>
      <c r="D803" s="233" t="s">
        <v>182</v>
      </c>
      <c r="E803" s="287" t="s">
        <v>1</v>
      </c>
      <c r="F803" s="288" t="s">
        <v>1428</v>
      </c>
      <c r="G803" s="286"/>
      <c r="H803" s="287" t="s">
        <v>1</v>
      </c>
      <c r="I803" s="289"/>
      <c r="J803" s="286"/>
      <c r="K803" s="286"/>
      <c r="L803" s="290"/>
      <c r="M803" s="291"/>
      <c r="N803" s="292"/>
      <c r="O803" s="292"/>
      <c r="P803" s="292"/>
      <c r="Q803" s="292"/>
      <c r="R803" s="292"/>
      <c r="S803" s="292"/>
      <c r="T803" s="293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T803" s="294" t="s">
        <v>182</v>
      </c>
      <c r="AU803" s="294" t="s">
        <v>85</v>
      </c>
      <c r="AV803" s="15" t="s">
        <v>83</v>
      </c>
      <c r="AW803" s="15" t="s">
        <v>32</v>
      </c>
      <c r="AX803" s="15" t="s">
        <v>76</v>
      </c>
      <c r="AY803" s="294" t="s">
        <v>173</v>
      </c>
    </row>
    <row r="804" s="12" customFormat="1">
      <c r="A804" s="12"/>
      <c r="B804" s="238"/>
      <c r="C804" s="239"/>
      <c r="D804" s="233" t="s">
        <v>182</v>
      </c>
      <c r="E804" s="240" t="s">
        <v>1</v>
      </c>
      <c r="F804" s="241" t="s">
        <v>1429</v>
      </c>
      <c r="G804" s="239"/>
      <c r="H804" s="242">
        <v>1.716</v>
      </c>
      <c r="I804" s="243"/>
      <c r="J804" s="239"/>
      <c r="K804" s="239"/>
      <c r="L804" s="244"/>
      <c r="M804" s="245"/>
      <c r="N804" s="246"/>
      <c r="O804" s="246"/>
      <c r="P804" s="246"/>
      <c r="Q804" s="246"/>
      <c r="R804" s="246"/>
      <c r="S804" s="246"/>
      <c r="T804" s="247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T804" s="248" t="s">
        <v>182</v>
      </c>
      <c r="AU804" s="248" t="s">
        <v>85</v>
      </c>
      <c r="AV804" s="12" t="s">
        <v>85</v>
      </c>
      <c r="AW804" s="12" t="s">
        <v>32</v>
      </c>
      <c r="AX804" s="12" t="s">
        <v>76</v>
      </c>
      <c r="AY804" s="248" t="s">
        <v>173</v>
      </c>
    </row>
    <row r="805" s="15" customFormat="1">
      <c r="A805" s="15"/>
      <c r="B805" s="285"/>
      <c r="C805" s="286"/>
      <c r="D805" s="233" t="s">
        <v>182</v>
      </c>
      <c r="E805" s="287" t="s">
        <v>1</v>
      </c>
      <c r="F805" s="288" t="s">
        <v>1430</v>
      </c>
      <c r="G805" s="286"/>
      <c r="H805" s="287" t="s">
        <v>1</v>
      </c>
      <c r="I805" s="289"/>
      <c r="J805" s="286"/>
      <c r="K805" s="286"/>
      <c r="L805" s="290"/>
      <c r="M805" s="291"/>
      <c r="N805" s="292"/>
      <c r="O805" s="292"/>
      <c r="P805" s="292"/>
      <c r="Q805" s="292"/>
      <c r="R805" s="292"/>
      <c r="S805" s="292"/>
      <c r="T805" s="293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T805" s="294" t="s">
        <v>182</v>
      </c>
      <c r="AU805" s="294" t="s">
        <v>85</v>
      </c>
      <c r="AV805" s="15" t="s">
        <v>83</v>
      </c>
      <c r="AW805" s="15" t="s">
        <v>32</v>
      </c>
      <c r="AX805" s="15" t="s">
        <v>76</v>
      </c>
      <c r="AY805" s="294" t="s">
        <v>173</v>
      </c>
    </row>
    <row r="806" s="12" customFormat="1">
      <c r="A806" s="12"/>
      <c r="B806" s="238"/>
      <c r="C806" s="239"/>
      <c r="D806" s="233" t="s">
        <v>182</v>
      </c>
      <c r="E806" s="240" t="s">
        <v>1</v>
      </c>
      <c r="F806" s="241" t="s">
        <v>1429</v>
      </c>
      <c r="G806" s="239"/>
      <c r="H806" s="242">
        <v>1.716</v>
      </c>
      <c r="I806" s="243"/>
      <c r="J806" s="239"/>
      <c r="K806" s="239"/>
      <c r="L806" s="244"/>
      <c r="M806" s="245"/>
      <c r="N806" s="246"/>
      <c r="O806" s="246"/>
      <c r="P806" s="246"/>
      <c r="Q806" s="246"/>
      <c r="R806" s="246"/>
      <c r="S806" s="246"/>
      <c r="T806" s="247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T806" s="248" t="s">
        <v>182</v>
      </c>
      <c r="AU806" s="248" t="s">
        <v>85</v>
      </c>
      <c r="AV806" s="12" t="s">
        <v>85</v>
      </c>
      <c r="AW806" s="12" t="s">
        <v>32</v>
      </c>
      <c r="AX806" s="12" t="s">
        <v>76</v>
      </c>
      <c r="AY806" s="248" t="s">
        <v>173</v>
      </c>
    </row>
    <row r="807" s="13" customFormat="1">
      <c r="A807" s="13"/>
      <c r="B807" s="249"/>
      <c r="C807" s="250"/>
      <c r="D807" s="233" t="s">
        <v>182</v>
      </c>
      <c r="E807" s="251" t="s">
        <v>1</v>
      </c>
      <c r="F807" s="252" t="s">
        <v>184</v>
      </c>
      <c r="G807" s="250"/>
      <c r="H807" s="253">
        <v>4.1520000000000001</v>
      </c>
      <c r="I807" s="254"/>
      <c r="J807" s="250"/>
      <c r="K807" s="250"/>
      <c r="L807" s="255"/>
      <c r="M807" s="256"/>
      <c r="N807" s="257"/>
      <c r="O807" s="257"/>
      <c r="P807" s="257"/>
      <c r="Q807" s="257"/>
      <c r="R807" s="257"/>
      <c r="S807" s="257"/>
      <c r="T807" s="258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59" t="s">
        <v>182</v>
      </c>
      <c r="AU807" s="259" t="s">
        <v>85</v>
      </c>
      <c r="AV807" s="13" t="s">
        <v>178</v>
      </c>
      <c r="AW807" s="13" t="s">
        <v>32</v>
      </c>
      <c r="AX807" s="13" t="s">
        <v>83</v>
      </c>
      <c r="AY807" s="259" t="s">
        <v>173</v>
      </c>
    </row>
    <row r="808" s="2" customFormat="1" ht="24.15" customHeight="1">
      <c r="A808" s="39"/>
      <c r="B808" s="40"/>
      <c r="C808" s="275" t="s">
        <v>898</v>
      </c>
      <c r="D808" s="275" t="s">
        <v>335</v>
      </c>
      <c r="E808" s="276" t="s">
        <v>1431</v>
      </c>
      <c r="F808" s="277" t="s">
        <v>1432</v>
      </c>
      <c r="G808" s="278" t="s">
        <v>304</v>
      </c>
      <c r="H808" s="279">
        <v>3.4319999999999999</v>
      </c>
      <c r="I808" s="280"/>
      <c r="J808" s="281">
        <f>ROUND(I808*H808,2)</f>
        <v>0</v>
      </c>
      <c r="K808" s="277" t="s">
        <v>283</v>
      </c>
      <c r="L808" s="282"/>
      <c r="M808" s="283" t="s">
        <v>1</v>
      </c>
      <c r="N808" s="284" t="s">
        <v>41</v>
      </c>
      <c r="O808" s="92"/>
      <c r="P808" s="229">
        <f>O808*H808</f>
        <v>0</v>
      </c>
      <c r="Q808" s="229">
        <v>0</v>
      </c>
      <c r="R808" s="229">
        <f>Q808*H808</f>
        <v>0</v>
      </c>
      <c r="S808" s="229">
        <v>0</v>
      </c>
      <c r="T808" s="230">
        <f>S808*H808</f>
        <v>0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31" t="s">
        <v>358</v>
      </c>
      <c r="AT808" s="231" t="s">
        <v>335</v>
      </c>
      <c r="AU808" s="231" t="s">
        <v>85</v>
      </c>
      <c r="AY808" s="18" t="s">
        <v>173</v>
      </c>
      <c r="BE808" s="232">
        <f>IF(N808="základní",J808,0)</f>
        <v>0</v>
      </c>
      <c r="BF808" s="232">
        <f>IF(N808="snížená",J808,0)</f>
        <v>0</v>
      </c>
      <c r="BG808" s="232">
        <f>IF(N808="zákl. přenesená",J808,0)</f>
        <v>0</v>
      </c>
      <c r="BH808" s="232">
        <f>IF(N808="sníž. přenesená",J808,0)</f>
        <v>0</v>
      </c>
      <c r="BI808" s="232">
        <f>IF(N808="nulová",J808,0)</f>
        <v>0</v>
      </c>
      <c r="BJ808" s="18" t="s">
        <v>83</v>
      </c>
      <c r="BK808" s="232">
        <f>ROUND(I808*H808,2)</f>
        <v>0</v>
      </c>
      <c r="BL808" s="18" t="s">
        <v>251</v>
      </c>
      <c r="BM808" s="231" t="s">
        <v>1433</v>
      </c>
    </row>
    <row r="809" s="2" customFormat="1">
      <c r="A809" s="39"/>
      <c r="B809" s="40"/>
      <c r="C809" s="41"/>
      <c r="D809" s="233" t="s">
        <v>180</v>
      </c>
      <c r="E809" s="41"/>
      <c r="F809" s="234" t="s">
        <v>1434</v>
      </c>
      <c r="G809" s="41"/>
      <c r="H809" s="41"/>
      <c r="I809" s="235"/>
      <c r="J809" s="41"/>
      <c r="K809" s="41"/>
      <c r="L809" s="45"/>
      <c r="M809" s="236"/>
      <c r="N809" s="237"/>
      <c r="O809" s="92"/>
      <c r="P809" s="92"/>
      <c r="Q809" s="92"/>
      <c r="R809" s="92"/>
      <c r="S809" s="92"/>
      <c r="T809" s="93"/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T809" s="18" t="s">
        <v>180</v>
      </c>
      <c r="AU809" s="18" t="s">
        <v>85</v>
      </c>
    </row>
    <row r="810" s="15" customFormat="1">
      <c r="A810" s="15"/>
      <c r="B810" s="285"/>
      <c r="C810" s="286"/>
      <c r="D810" s="233" t="s">
        <v>182</v>
      </c>
      <c r="E810" s="287" t="s">
        <v>1</v>
      </c>
      <c r="F810" s="288" t="s">
        <v>1428</v>
      </c>
      <c r="G810" s="286"/>
      <c r="H810" s="287" t="s">
        <v>1</v>
      </c>
      <c r="I810" s="289"/>
      <c r="J810" s="286"/>
      <c r="K810" s="286"/>
      <c r="L810" s="290"/>
      <c r="M810" s="291"/>
      <c r="N810" s="292"/>
      <c r="O810" s="292"/>
      <c r="P810" s="292"/>
      <c r="Q810" s="292"/>
      <c r="R810" s="292"/>
      <c r="S810" s="292"/>
      <c r="T810" s="293"/>
      <c r="U810" s="15"/>
      <c r="V810" s="15"/>
      <c r="W810" s="15"/>
      <c r="X810" s="15"/>
      <c r="Y810" s="15"/>
      <c r="Z810" s="15"/>
      <c r="AA810" s="15"/>
      <c r="AB810" s="15"/>
      <c r="AC810" s="15"/>
      <c r="AD810" s="15"/>
      <c r="AE810" s="15"/>
      <c r="AT810" s="294" t="s">
        <v>182</v>
      </c>
      <c r="AU810" s="294" t="s">
        <v>85</v>
      </c>
      <c r="AV810" s="15" t="s">
        <v>83</v>
      </c>
      <c r="AW810" s="15" t="s">
        <v>32</v>
      </c>
      <c r="AX810" s="15" t="s">
        <v>76</v>
      </c>
      <c r="AY810" s="294" t="s">
        <v>173</v>
      </c>
    </row>
    <row r="811" s="12" customFormat="1">
      <c r="A811" s="12"/>
      <c r="B811" s="238"/>
      <c r="C811" s="239"/>
      <c r="D811" s="233" t="s">
        <v>182</v>
      </c>
      <c r="E811" s="240" t="s">
        <v>1</v>
      </c>
      <c r="F811" s="241" t="s">
        <v>1429</v>
      </c>
      <c r="G811" s="239"/>
      <c r="H811" s="242">
        <v>1.716</v>
      </c>
      <c r="I811" s="243"/>
      <c r="J811" s="239"/>
      <c r="K811" s="239"/>
      <c r="L811" s="244"/>
      <c r="M811" s="245"/>
      <c r="N811" s="246"/>
      <c r="O811" s="246"/>
      <c r="P811" s="246"/>
      <c r="Q811" s="246"/>
      <c r="R811" s="246"/>
      <c r="S811" s="246"/>
      <c r="T811" s="247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T811" s="248" t="s">
        <v>182</v>
      </c>
      <c r="AU811" s="248" t="s">
        <v>85</v>
      </c>
      <c r="AV811" s="12" t="s">
        <v>85</v>
      </c>
      <c r="AW811" s="12" t="s">
        <v>32</v>
      </c>
      <c r="AX811" s="12" t="s">
        <v>76</v>
      </c>
      <c r="AY811" s="248" t="s">
        <v>173</v>
      </c>
    </row>
    <row r="812" s="15" customFormat="1">
      <c r="A812" s="15"/>
      <c r="B812" s="285"/>
      <c r="C812" s="286"/>
      <c r="D812" s="233" t="s">
        <v>182</v>
      </c>
      <c r="E812" s="287" t="s">
        <v>1</v>
      </c>
      <c r="F812" s="288" t="s">
        <v>1430</v>
      </c>
      <c r="G812" s="286"/>
      <c r="H812" s="287" t="s">
        <v>1</v>
      </c>
      <c r="I812" s="289"/>
      <c r="J812" s="286"/>
      <c r="K812" s="286"/>
      <c r="L812" s="290"/>
      <c r="M812" s="291"/>
      <c r="N812" s="292"/>
      <c r="O812" s="292"/>
      <c r="P812" s="292"/>
      <c r="Q812" s="292"/>
      <c r="R812" s="292"/>
      <c r="S812" s="292"/>
      <c r="T812" s="293"/>
      <c r="U812" s="15"/>
      <c r="V812" s="15"/>
      <c r="W812" s="15"/>
      <c r="X812" s="15"/>
      <c r="Y812" s="15"/>
      <c r="Z812" s="15"/>
      <c r="AA812" s="15"/>
      <c r="AB812" s="15"/>
      <c r="AC812" s="15"/>
      <c r="AD812" s="15"/>
      <c r="AE812" s="15"/>
      <c r="AT812" s="294" t="s">
        <v>182</v>
      </c>
      <c r="AU812" s="294" t="s">
        <v>85</v>
      </c>
      <c r="AV812" s="15" t="s">
        <v>83</v>
      </c>
      <c r="AW812" s="15" t="s">
        <v>32</v>
      </c>
      <c r="AX812" s="15" t="s">
        <v>76</v>
      </c>
      <c r="AY812" s="294" t="s">
        <v>173</v>
      </c>
    </row>
    <row r="813" s="12" customFormat="1">
      <c r="A813" s="12"/>
      <c r="B813" s="238"/>
      <c r="C813" s="239"/>
      <c r="D813" s="233" t="s">
        <v>182</v>
      </c>
      <c r="E813" s="240" t="s">
        <v>1</v>
      </c>
      <c r="F813" s="241" t="s">
        <v>1429</v>
      </c>
      <c r="G813" s="239"/>
      <c r="H813" s="242">
        <v>1.716</v>
      </c>
      <c r="I813" s="243"/>
      <c r="J813" s="239"/>
      <c r="K813" s="239"/>
      <c r="L813" s="244"/>
      <c r="M813" s="245"/>
      <c r="N813" s="246"/>
      <c r="O813" s="246"/>
      <c r="P813" s="246"/>
      <c r="Q813" s="246"/>
      <c r="R813" s="246"/>
      <c r="S813" s="246"/>
      <c r="T813" s="247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T813" s="248" t="s">
        <v>182</v>
      </c>
      <c r="AU813" s="248" t="s">
        <v>85</v>
      </c>
      <c r="AV813" s="12" t="s">
        <v>85</v>
      </c>
      <c r="AW813" s="12" t="s">
        <v>32</v>
      </c>
      <c r="AX813" s="12" t="s">
        <v>76</v>
      </c>
      <c r="AY813" s="248" t="s">
        <v>173</v>
      </c>
    </row>
    <row r="814" s="13" customFormat="1">
      <c r="A814" s="13"/>
      <c r="B814" s="249"/>
      <c r="C814" s="250"/>
      <c r="D814" s="233" t="s">
        <v>182</v>
      </c>
      <c r="E814" s="251" t="s">
        <v>1</v>
      </c>
      <c r="F814" s="252" t="s">
        <v>184</v>
      </c>
      <c r="G814" s="250"/>
      <c r="H814" s="253">
        <v>3.4319999999999999</v>
      </c>
      <c r="I814" s="254"/>
      <c r="J814" s="250"/>
      <c r="K814" s="250"/>
      <c r="L814" s="255"/>
      <c r="M814" s="256"/>
      <c r="N814" s="257"/>
      <c r="O814" s="257"/>
      <c r="P814" s="257"/>
      <c r="Q814" s="257"/>
      <c r="R814" s="257"/>
      <c r="S814" s="257"/>
      <c r="T814" s="258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59" t="s">
        <v>182</v>
      </c>
      <c r="AU814" s="259" t="s">
        <v>85</v>
      </c>
      <c r="AV814" s="13" t="s">
        <v>178</v>
      </c>
      <c r="AW814" s="13" t="s">
        <v>32</v>
      </c>
      <c r="AX814" s="13" t="s">
        <v>83</v>
      </c>
      <c r="AY814" s="259" t="s">
        <v>173</v>
      </c>
    </row>
    <row r="815" s="2" customFormat="1" ht="78" customHeight="1">
      <c r="A815" s="39"/>
      <c r="B815" s="40"/>
      <c r="C815" s="275" t="s">
        <v>1435</v>
      </c>
      <c r="D815" s="275" t="s">
        <v>335</v>
      </c>
      <c r="E815" s="276" t="s">
        <v>1436</v>
      </c>
      <c r="F815" s="277" t="s">
        <v>1437</v>
      </c>
      <c r="G815" s="278" t="s">
        <v>470</v>
      </c>
      <c r="H815" s="279">
        <v>3</v>
      </c>
      <c r="I815" s="280"/>
      <c r="J815" s="281">
        <f>ROUND(I815*H815,2)</f>
        <v>0</v>
      </c>
      <c r="K815" s="277" t="s">
        <v>1</v>
      </c>
      <c r="L815" s="282"/>
      <c r="M815" s="283" t="s">
        <v>1</v>
      </c>
      <c r="N815" s="284" t="s">
        <v>41</v>
      </c>
      <c r="O815" s="92"/>
      <c r="P815" s="229">
        <f>O815*H815</f>
        <v>0</v>
      </c>
      <c r="Q815" s="229">
        <v>0</v>
      </c>
      <c r="R815" s="229">
        <f>Q815*H815</f>
        <v>0</v>
      </c>
      <c r="S815" s="229">
        <v>0</v>
      </c>
      <c r="T815" s="230">
        <f>S815*H815</f>
        <v>0</v>
      </c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R815" s="231" t="s">
        <v>358</v>
      </c>
      <c r="AT815" s="231" t="s">
        <v>335</v>
      </c>
      <c r="AU815" s="231" t="s">
        <v>85</v>
      </c>
      <c r="AY815" s="18" t="s">
        <v>173</v>
      </c>
      <c r="BE815" s="232">
        <f>IF(N815="základní",J815,0)</f>
        <v>0</v>
      </c>
      <c r="BF815" s="232">
        <f>IF(N815="snížená",J815,0)</f>
        <v>0</v>
      </c>
      <c r="BG815" s="232">
        <f>IF(N815="zákl. přenesená",J815,0)</f>
        <v>0</v>
      </c>
      <c r="BH815" s="232">
        <f>IF(N815="sníž. přenesená",J815,0)</f>
        <v>0</v>
      </c>
      <c r="BI815" s="232">
        <f>IF(N815="nulová",J815,0)</f>
        <v>0</v>
      </c>
      <c r="BJ815" s="18" t="s">
        <v>83</v>
      </c>
      <c r="BK815" s="232">
        <f>ROUND(I815*H815,2)</f>
        <v>0</v>
      </c>
      <c r="BL815" s="18" t="s">
        <v>251</v>
      </c>
      <c r="BM815" s="231" t="s">
        <v>1438</v>
      </c>
    </row>
    <row r="816" s="12" customFormat="1">
      <c r="A816" s="12"/>
      <c r="B816" s="238"/>
      <c r="C816" s="239"/>
      <c r="D816" s="233" t="s">
        <v>182</v>
      </c>
      <c r="E816" s="240" t="s">
        <v>1</v>
      </c>
      <c r="F816" s="241" t="s">
        <v>189</v>
      </c>
      <c r="G816" s="239"/>
      <c r="H816" s="242">
        <v>3</v>
      </c>
      <c r="I816" s="243"/>
      <c r="J816" s="239"/>
      <c r="K816" s="239"/>
      <c r="L816" s="244"/>
      <c r="M816" s="245"/>
      <c r="N816" s="246"/>
      <c r="O816" s="246"/>
      <c r="P816" s="246"/>
      <c r="Q816" s="246"/>
      <c r="R816" s="246"/>
      <c r="S816" s="246"/>
      <c r="T816" s="247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T816" s="248" t="s">
        <v>182</v>
      </c>
      <c r="AU816" s="248" t="s">
        <v>85</v>
      </c>
      <c r="AV816" s="12" t="s">
        <v>85</v>
      </c>
      <c r="AW816" s="12" t="s">
        <v>32</v>
      </c>
      <c r="AX816" s="12" t="s">
        <v>76</v>
      </c>
      <c r="AY816" s="248" t="s">
        <v>173</v>
      </c>
    </row>
    <row r="817" s="13" customFormat="1">
      <c r="A817" s="13"/>
      <c r="B817" s="249"/>
      <c r="C817" s="250"/>
      <c r="D817" s="233" t="s">
        <v>182</v>
      </c>
      <c r="E817" s="251" t="s">
        <v>1</v>
      </c>
      <c r="F817" s="252" t="s">
        <v>184</v>
      </c>
      <c r="G817" s="250"/>
      <c r="H817" s="253">
        <v>3</v>
      </c>
      <c r="I817" s="254"/>
      <c r="J817" s="250"/>
      <c r="K817" s="250"/>
      <c r="L817" s="255"/>
      <c r="M817" s="256"/>
      <c r="N817" s="257"/>
      <c r="O817" s="257"/>
      <c r="P817" s="257"/>
      <c r="Q817" s="257"/>
      <c r="R817" s="257"/>
      <c r="S817" s="257"/>
      <c r="T817" s="258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59" t="s">
        <v>182</v>
      </c>
      <c r="AU817" s="259" t="s">
        <v>85</v>
      </c>
      <c r="AV817" s="13" t="s">
        <v>178</v>
      </c>
      <c r="AW817" s="13" t="s">
        <v>32</v>
      </c>
      <c r="AX817" s="13" t="s">
        <v>83</v>
      </c>
      <c r="AY817" s="259" t="s">
        <v>173</v>
      </c>
    </row>
    <row r="818" s="2" customFormat="1" ht="37.8" customHeight="1">
      <c r="A818" s="39"/>
      <c r="B818" s="40"/>
      <c r="C818" s="220" t="s">
        <v>902</v>
      </c>
      <c r="D818" s="220" t="s">
        <v>174</v>
      </c>
      <c r="E818" s="221" t="s">
        <v>1439</v>
      </c>
      <c r="F818" s="222" t="s">
        <v>1440</v>
      </c>
      <c r="G818" s="223" t="s">
        <v>304</v>
      </c>
      <c r="H818" s="224">
        <v>14.699999999999999</v>
      </c>
      <c r="I818" s="225"/>
      <c r="J818" s="226">
        <f>ROUND(I818*H818,2)</f>
        <v>0</v>
      </c>
      <c r="K818" s="222" t="s">
        <v>283</v>
      </c>
      <c r="L818" s="45"/>
      <c r="M818" s="227" t="s">
        <v>1</v>
      </c>
      <c r="N818" s="228" t="s">
        <v>41</v>
      </c>
      <c r="O818" s="92"/>
      <c r="P818" s="229">
        <f>O818*H818</f>
        <v>0</v>
      </c>
      <c r="Q818" s="229">
        <v>0</v>
      </c>
      <c r="R818" s="229">
        <f>Q818*H818</f>
        <v>0</v>
      </c>
      <c r="S818" s="229">
        <v>0</v>
      </c>
      <c r="T818" s="230">
        <f>S818*H818</f>
        <v>0</v>
      </c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R818" s="231" t="s">
        <v>251</v>
      </c>
      <c r="AT818" s="231" t="s">
        <v>174</v>
      </c>
      <c r="AU818" s="231" t="s">
        <v>85</v>
      </c>
      <c r="AY818" s="18" t="s">
        <v>173</v>
      </c>
      <c r="BE818" s="232">
        <f>IF(N818="základní",J818,0)</f>
        <v>0</v>
      </c>
      <c r="BF818" s="232">
        <f>IF(N818="snížená",J818,0)</f>
        <v>0</v>
      </c>
      <c r="BG818" s="232">
        <f>IF(N818="zákl. přenesená",J818,0)</f>
        <v>0</v>
      </c>
      <c r="BH818" s="232">
        <f>IF(N818="sníž. přenesená",J818,0)</f>
        <v>0</v>
      </c>
      <c r="BI818" s="232">
        <f>IF(N818="nulová",J818,0)</f>
        <v>0</v>
      </c>
      <c r="BJ818" s="18" t="s">
        <v>83</v>
      </c>
      <c r="BK818" s="232">
        <f>ROUND(I818*H818,2)</f>
        <v>0</v>
      </c>
      <c r="BL818" s="18" t="s">
        <v>251</v>
      </c>
      <c r="BM818" s="231" t="s">
        <v>1441</v>
      </c>
    </row>
    <row r="819" s="15" customFormat="1">
      <c r="A819" s="15"/>
      <c r="B819" s="285"/>
      <c r="C819" s="286"/>
      <c r="D819" s="233" t="s">
        <v>182</v>
      </c>
      <c r="E819" s="287" t="s">
        <v>1</v>
      </c>
      <c r="F819" s="288" t="s">
        <v>1442</v>
      </c>
      <c r="G819" s="286"/>
      <c r="H819" s="287" t="s">
        <v>1</v>
      </c>
      <c r="I819" s="289"/>
      <c r="J819" s="286"/>
      <c r="K819" s="286"/>
      <c r="L819" s="290"/>
      <c r="M819" s="291"/>
      <c r="N819" s="292"/>
      <c r="O819" s="292"/>
      <c r="P819" s="292"/>
      <c r="Q819" s="292"/>
      <c r="R819" s="292"/>
      <c r="S819" s="292"/>
      <c r="T819" s="293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T819" s="294" t="s">
        <v>182</v>
      </c>
      <c r="AU819" s="294" t="s">
        <v>85</v>
      </c>
      <c r="AV819" s="15" t="s">
        <v>83</v>
      </c>
      <c r="AW819" s="15" t="s">
        <v>32</v>
      </c>
      <c r="AX819" s="15" t="s">
        <v>76</v>
      </c>
      <c r="AY819" s="294" t="s">
        <v>173</v>
      </c>
    </row>
    <row r="820" s="12" customFormat="1">
      <c r="A820" s="12"/>
      <c r="B820" s="238"/>
      <c r="C820" s="239"/>
      <c r="D820" s="233" t="s">
        <v>182</v>
      </c>
      <c r="E820" s="240" t="s">
        <v>1</v>
      </c>
      <c r="F820" s="241" t="s">
        <v>1443</v>
      </c>
      <c r="G820" s="239"/>
      <c r="H820" s="242">
        <v>14.699999999999999</v>
      </c>
      <c r="I820" s="243"/>
      <c r="J820" s="239"/>
      <c r="K820" s="239"/>
      <c r="L820" s="244"/>
      <c r="M820" s="245"/>
      <c r="N820" s="246"/>
      <c r="O820" s="246"/>
      <c r="P820" s="246"/>
      <c r="Q820" s="246"/>
      <c r="R820" s="246"/>
      <c r="S820" s="246"/>
      <c r="T820" s="247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T820" s="248" t="s">
        <v>182</v>
      </c>
      <c r="AU820" s="248" t="s">
        <v>85</v>
      </c>
      <c r="AV820" s="12" t="s">
        <v>85</v>
      </c>
      <c r="AW820" s="12" t="s">
        <v>32</v>
      </c>
      <c r="AX820" s="12" t="s">
        <v>76</v>
      </c>
      <c r="AY820" s="248" t="s">
        <v>173</v>
      </c>
    </row>
    <row r="821" s="13" customFormat="1">
      <c r="A821" s="13"/>
      <c r="B821" s="249"/>
      <c r="C821" s="250"/>
      <c r="D821" s="233" t="s">
        <v>182</v>
      </c>
      <c r="E821" s="251" t="s">
        <v>1</v>
      </c>
      <c r="F821" s="252" t="s">
        <v>184</v>
      </c>
      <c r="G821" s="250"/>
      <c r="H821" s="253">
        <v>14.699999999999999</v>
      </c>
      <c r="I821" s="254"/>
      <c r="J821" s="250"/>
      <c r="K821" s="250"/>
      <c r="L821" s="255"/>
      <c r="M821" s="256"/>
      <c r="N821" s="257"/>
      <c r="O821" s="257"/>
      <c r="P821" s="257"/>
      <c r="Q821" s="257"/>
      <c r="R821" s="257"/>
      <c r="S821" s="257"/>
      <c r="T821" s="258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59" t="s">
        <v>182</v>
      </c>
      <c r="AU821" s="259" t="s">
        <v>85</v>
      </c>
      <c r="AV821" s="13" t="s">
        <v>178</v>
      </c>
      <c r="AW821" s="13" t="s">
        <v>32</v>
      </c>
      <c r="AX821" s="13" t="s">
        <v>83</v>
      </c>
      <c r="AY821" s="259" t="s">
        <v>173</v>
      </c>
    </row>
    <row r="822" s="2" customFormat="1" ht="90" customHeight="1">
      <c r="A822" s="39"/>
      <c r="B822" s="40"/>
      <c r="C822" s="275" t="s">
        <v>1444</v>
      </c>
      <c r="D822" s="275" t="s">
        <v>335</v>
      </c>
      <c r="E822" s="276" t="s">
        <v>1445</v>
      </c>
      <c r="F822" s="277" t="s">
        <v>1446</v>
      </c>
      <c r="G822" s="278" t="s">
        <v>470</v>
      </c>
      <c r="H822" s="279">
        <v>6</v>
      </c>
      <c r="I822" s="280"/>
      <c r="J822" s="281">
        <f>ROUND(I822*H822,2)</f>
        <v>0</v>
      </c>
      <c r="K822" s="277" t="s">
        <v>1</v>
      </c>
      <c r="L822" s="282"/>
      <c r="M822" s="283" t="s">
        <v>1</v>
      </c>
      <c r="N822" s="284" t="s">
        <v>41</v>
      </c>
      <c r="O822" s="92"/>
      <c r="P822" s="229">
        <f>O822*H822</f>
        <v>0</v>
      </c>
      <c r="Q822" s="229">
        <v>0</v>
      </c>
      <c r="R822" s="229">
        <f>Q822*H822</f>
        <v>0</v>
      </c>
      <c r="S822" s="229">
        <v>0</v>
      </c>
      <c r="T822" s="230">
        <f>S822*H822</f>
        <v>0</v>
      </c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R822" s="231" t="s">
        <v>358</v>
      </c>
      <c r="AT822" s="231" t="s">
        <v>335</v>
      </c>
      <c r="AU822" s="231" t="s">
        <v>85</v>
      </c>
      <c r="AY822" s="18" t="s">
        <v>173</v>
      </c>
      <c r="BE822" s="232">
        <f>IF(N822="základní",J822,0)</f>
        <v>0</v>
      </c>
      <c r="BF822" s="232">
        <f>IF(N822="snížená",J822,0)</f>
        <v>0</v>
      </c>
      <c r="BG822" s="232">
        <f>IF(N822="zákl. přenesená",J822,0)</f>
        <v>0</v>
      </c>
      <c r="BH822" s="232">
        <f>IF(N822="sníž. přenesená",J822,0)</f>
        <v>0</v>
      </c>
      <c r="BI822" s="232">
        <f>IF(N822="nulová",J822,0)</f>
        <v>0</v>
      </c>
      <c r="BJ822" s="18" t="s">
        <v>83</v>
      </c>
      <c r="BK822" s="232">
        <f>ROUND(I822*H822,2)</f>
        <v>0</v>
      </c>
      <c r="BL822" s="18" t="s">
        <v>251</v>
      </c>
      <c r="BM822" s="231" t="s">
        <v>1447</v>
      </c>
    </row>
    <row r="823" s="12" customFormat="1">
      <c r="A823" s="12"/>
      <c r="B823" s="238"/>
      <c r="C823" s="239"/>
      <c r="D823" s="233" t="s">
        <v>182</v>
      </c>
      <c r="E823" s="240" t="s">
        <v>1</v>
      </c>
      <c r="F823" s="241" t="s">
        <v>203</v>
      </c>
      <c r="G823" s="239"/>
      <c r="H823" s="242">
        <v>6</v>
      </c>
      <c r="I823" s="243"/>
      <c r="J823" s="239"/>
      <c r="K823" s="239"/>
      <c r="L823" s="244"/>
      <c r="M823" s="245"/>
      <c r="N823" s="246"/>
      <c r="O823" s="246"/>
      <c r="P823" s="246"/>
      <c r="Q823" s="246"/>
      <c r="R823" s="246"/>
      <c r="S823" s="246"/>
      <c r="T823" s="247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T823" s="248" t="s">
        <v>182</v>
      </c>
      <c r="AU823" s="248" t="s">
        <v>85</v>
      </c>
      <c r="AV823" s="12" t="s">
        <v>85</v>
      </c>
      <c r="AW823" s="12" t="s">
        <v>32</v>
      </c>
      <c r="AX823" s="12" t="s">
        <v>76</v>
      </c>
      <c r="AY823" s="248" t="s">
        <v>173</v>
      </c>
    </row>
    <row r="824" s="13" customFormat="1">
      <c r="A824" s="13"/>
      <c r="B824" s="249"/>
      <c r="C824" s="250"/>
      <c r="D824" s="233" t="s">
        <v>182</v>
      </c>
      <c r="E824" s="251" t="s">
        <v>1</v>
      </c>
      <c r="F824" s="252" t="s">
        <v>184</v>
      </c>
      <c r="G824" s="250"/>
      <c r="H824" s="253">
        <v>6</v>
      </c>
      <c r="I824" s="254"/>
      <c r="J824" s="250"/>
      <c r="K824" s="250"/>
      <c r="L824" s="255"/>
      <c r="M824" s="256"/>
      <c r="N824" s="257"/>
      <c r="O824" s="257"/>
      <c r="P824" s="257"/>
      <c r="Q824" s="257"/>
      <c r="R824" s="257"/>
      <c r="S824" s="257"/>
      <c r="T824" s="258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59" t="s">
        <v>182</v>
      </c>
      <c r="AU824" s="259" t="s">
        <v>85</v>
      </c>
      <c r="AV824" s="13" t="s">
        <v>178</v>
      </c>
      <c r="AW824" s="13" t="s">
        <v>32</v>
      </c>
      <c r="AX824" s="13" t="s">
        <v>83</v>
      </c>
      <c r="AY824" s="259" t="s">
        <v>173</v>
      </c>
    </row>
    <row r="825" s="2" customFormat="1" ht="90" customHeight="1">
      <c r="A825" s="39"/>
      <c r="B825" s="40"/>
      <c r="C825" s="275" t="s">
        <v>908</v>
      </c>
      <c r="D825" s="275" t="s">
        <v>335</v>
      </c>
      <c r="E825" s="276" t="s">
        <v>1448</v>
      </c>
      <c r="F825" s="277" t="s">
        <v>1449</v>
      </c>
      <c r="G825" s="278" t="s">
        <v>470</v>
      </c>
      <c r="H825" s="279">
        <v>1</v>
      </c>
      <c r="I825" s="280"/>
      <c r="J825" s="281">
        <f>ROUND(I825*H825,2)</f>
        <v>0</v>
      </c>
      <c r="K825" s="277" t="s">
        <v>1</v>
      </c>
      <c r="L825" s="282"/>
      <c r="M825" s="283" t="s">
        <v>1</v>
      </c>
      <c r="N825" s="284" t="s">
        <v>41</v>
      </c>
      <c r="O825" s="92"/>
      <c r="P825" s="229">
        <f>O825*H825</f>
        <v>0</v>
      </c>
      <c r="Q825" s="229">
        <v>0</v>
      </c>
      <c r="R825" s="229">
        <f>Q825*H825</f>
        <v>0</v>
      </c>
      <c r="S825" s="229">
        <v>0</v>
      </c>
      <c r="T825" s="230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31" t="s">
        <v>358</v>
      </c>
      <c r="AT825" s="231" t="s">
        <v>335</v>
      </c>
      <c r="AU825" s="231" t="s">
        <v>85</v>
      </c>
      <c r="AY825" s="18" t="s">
        <v>173</v>
      </c>
      <c r="BE825" s="232">
        <f>IF(N825="základní",J825,0)</f>
        <v>0</v>
      </c>
      <c r="BF825" s="232">
        <f>IF(N825="snížená",J825,0)</f>
        <v>0</v>
      </c>
      <c r="BG825" s="232">
        <f>IF(N825="zákl. přenesená",J825,0)</f>
        <v>0</v>
      </c>
      <c r="BH825" s="232">
        <f>IF(N825="sníž. přenesená",J825,0)</f>
        <v>0</v>
      </c>
      <c r="BI825" s="232">
        <f>IF(N825="nulová",J825,0)</f>
        <v>0</v>
      </c>
      <c r="BJ825" s="18" t="s">
        <v>83</v>
      </c>
      <c r="BK825" s="232">
        <f>ROUND(I825*H825,2)</f>
        <v>0</v>
      </c>
      <c r="BL825" s="18" t="s">
        <v>251</v>
      </c>
      <c r="BM825" s="231" t="s">
        <v>1450</v>
      </c>
    </row>
    <row r="826" s="12" customFormat="1">
      <c r="A826" s="12"/>
      <c r="B826" s="238"/>
      <c r="C826" s="239"/>
      <c r="D826" s="233" t="s">
        <v>182</v>
      </c>
      <c r="E826" s="240" t="s">
        <v>1</v>
      </c>
      <c r="F826" s="241" t="s">
        <v>83</v>
      </c>
      <c r="G826" s="239"/>
      <c r="H826" s="242">
        <v>1</v>
      </c>
      <c r="I826" s="243"/>
      <c r="J826" s="239"/>
      <c r="K826" s="239"/>
      <c r="L826" s="244"/>
      <c r="M826" s="245"/>
      <c r="N826" s="246"/>
      <c r="O826" s="246"/>
      <c r="P826" s="246"/>
      <c r="Q826" s="246"/>
      <c r="R826" s="246"/>
      <c r="S826" s="246"/>
      <c r="T826" s="247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T826" s="248" t="s">
        <v>182</v>
      </c>
      <c r="AU826" s="248" t="s">
        <v>85</v>
      </c>
      <c r="AV826" s="12" t="s">
        <v>85</v>
      </c>
      <c r="AW826" s="12" t="s">
        <v>32</v>
      </c>
      <c r="AX826" s="12" t="s">
        <v>76</v>
      </c>
      <c r="AY826" s="248" t="s">
        <v>173</v>
      </c>
    </row>
    <row r="827" s="13" customFormat="1">
      <c r="A827" s="13"/>
      <c r="B827" s="249"/>
      <c r="C827" s="250"/>
      <c r="D827" s="233" t="s">
        <v>182</v>
      </c>
      <c r="E827" s="251" t="s">
        <v>1</v>
      </c>
      <c r="F827" s="252" t="s">
        <v>184</v>
      </c>
      <c r="G827" s="250"/>
      <c r="H827" s="253">
        <v>1</v>
      </c>
      <c r="I827" s="254"/>
      <c r="J827" s="250"/>
      <c r="K827" s="250"/>
      <c r="L827" s="255"/>
      <c r="M827" s="256"/>
      <c r="N827" s="257"/>
      <c r="O827" s="257"/>
      <c r="P827" s="257"/>
      <c r="Q827" s="257"/>
      <c r="R827" s="257"/>
      <c r="S827" s="257"/>
      <c r="T827" s="258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59" t="s">
        <v>182</v>
      </c>
      <c r="AU827" s="259" t="s">
        <v>85</v>
      </c>
      <c r="AV827" s="13" t="s">
        <v>178</v>
      </c>
      <c r="AW827" s="13" t="s">
        <v>32</v>
      </c>
      <c r="AX827" s="13" t="s">
        <v>83</v>
      </c>
      <c r="AY827" s="259" t="s">
        <v>173</v>
      </c>
    </row>
    <row r="828" s="2" customFormat="1" ht="44.25" customHeight="1">
      <c r="A828" s="39"/>
      <c r="B828" s="40"/>
      <c r="C828" s="220" t="s">
        <v>1451</v>
      </c>
      <c r="D828" s="220" t="s">
        <v>174</v>
      </c>
      <c r="E828" s="221" t="s">
        <v>1452</v>
      </c>
      <c r="F828" s="222" t="s">
        <v>1453</v>
      </c>
      <c r="G828" s="223" t="s">
        <v>353</v>
      </c>
      <c r="H828" s="224">
        <v>65.689999999999998</v>
      </c>
      <c r="I828" s="225"/>
      <c r="J828" s="226">
        <f>ROUND(I828*H828,2)</f>
        <v>0</v>
      </c>
      <c r="K828" s="222" t="s">
        <v>283</v>
      </c>
      <c r="L828" s="45"/>
      <c r="M828" s="227" t="s">
        <v>1</v>
      </c>
      <c r="N828" s="228" t="s">
        <v>41</v>
      </c>
      <c r="O828" s="92"/>
      <c r="P828" s="229">
        <f>O828*H828</f>
        <v>0</v>
      </c>
      <c r="Q828" s="229">
        <v>0</v>
      </c>
      <c r="R828" s="229">
        <f>Q828*H828</f>
        <v>0</v>
      </c>
      <c r="S828" s="229">
        <v>0</v>
      </c>
      <c r="T828" s="230">
        <f>S828*H828</f>
        <v>0</v>
      </c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R828" s="231" t="s">
        <v>251</v>
      </c>
      <c r="AT828" s="231" t="s">
        <v>174</v>
      </c>
      <c r="AU828" s="231" t="s">
        <v>85</v>
      </c>
      <c r="AY828" s="18" t="s">
        <v>173</v>
      </c>
      <c r="BE828" s="232">
        <f>IF(N828="základní",J828,0)</f>
        <v>0</v>
      </c>
      <c r="BF828" s="232">
        <f>IF(N828="snížená",J828,0)</f>
        <v>0</v>
      </c>
      <c r="BG828" s="232">
        <f>IF(N828="zákl. přenesená",J828,0)</f>
        <v>0</v>
      </c>
      <c r="BH828" s="232">
        <f>IF(N828="sníž. přenesená",J828,0)</f>
        <v>0</v>
      </c>
      <c r="BI828" s="232">
        <f>IF(N828="nulová",J828,0)</f>
        <v>0</v>
      </c>
      <c r="BJ828" s="18" t="s">
        <v>83</v>
      </c>
      <c r="BK828" s="232">
        <f>ROUND(I828*H828,2)</f>
        <v>0</v>
      </c>
      <c r="BL828" s="18" t="s">
        <v>251</v>
      </c>
      <c r="BM828" s="231" t="s">
        <v>1454</v>
      </c>
    </row>
    <row r="829" s="15" customFormat="1">
      <c r="A829" s="15"/>
      <c r="B829" s="285"/>
      <c r="C829" s="286"/>
      <c r="D829" s="233" t="s">
        <v>182</v>
      </c>
      <c r="E829" s="287" t="s">
        <v>1</v>
      </c>
      <c r="F829" s="288" t="s">
        <v>1442</v>
      </c>
      <c r="G829" s="286"/>
      <c r="H829" s="287" t="s">
        <v>1</v>
      </c>
      <c r="I829" s="289"/>
      <c r="J829" s="286"/>
      <c r="K829" s="286"/>
      <c r="L829" s="290"/>
      <c r="M829" s="291"/>
      <c r="N829" s="292"/>
      <c r="O829" s="292"/>
      <c r="P829" s="292"/>
      <c r="Q829" s="292"/>
      <c r="R829" s="292"/>
      <c r="S829" s="292"/>
      <c r="T829" s="293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T829" s="294" t="s">
        <v>182</v>
      </c>
      <c r="AU829" s="294" t="s">
        <v>85</v>
      </c>
      <c r="AV829" s="15" t="s">
        <v>83</v>
      </c>
      <c r="AW829" s="15" t="s">
        <v>32</v>
      </c>
      <c r="AX829" s="15" t="s">
        <v>76</v>
      </c>
      <c r="AY829" s="294" t="s">
        <v>173</v>
      </c>
    </row>
    <row r="830" s="12" customFormat="1">
      <c r="A830" s="12"/>
      <c r="B830" s="238"/>
      <c r="C830" s="239"/>
      <c r="D830" s="233" t="s">
        <v>182</v>
      </c>
      <c r="E830" s="240" t="s">
        <v>1</v>
      </c>
      <c r="F830" s="241" t="s">
        <v>1455</v>
      </c>
      <c r="G830" s="239"/>
      <c r="H830" s="242">
        <v>41.299999999999997</v>
      </c>
      <c r="I830" s="243"/>
      <c r="J830" s="239"/>
      <c r="K830" s="239"/>
      <c r="L830" s="244"/>
      <c r="M830" s="245"/>
      <c r="N830" s="246"/>
      <c r="O830" s="246"/>
      <c r="P830" s="246"/>
      <c r="Q830" s="246"/>
      <c r="R830" s="246"/>
      <c r="S830" s="246"/>
      <c r="T830" s="247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T830" s="248" t="s">
        <v>182</v>
      </c>
      <c r="AU830" s="248" t="s">
        <v>85</v>
      </c>
      <c r="AV830" s="12" t="s">
        <v>85</v>
      </c>
      <c r="AW830" s="12" t="s">
        <v>32</v>
      </c>
      <c r="AX830" s="12" t="s">
        <v>76</v>
      </c>
      <c r="AY830" s="248" t="s">
        <v>173</v>
      </c>
    </row>
    <row r="831" s="15" customFormat="1">
      <c r="A831" s="15"/>
      <c r="B831" s="285"/>
      <c r="C831" s="286"/>
      <c r="D831" s="233" t="s">
        <v>182</v>
      </c>
      <c r="E831" s="287" t="s">
        <v>1</v>
      </c>
      <c r="F831" s="288" t="s">
        <v>1426</v>
      </c>
      <c r="G831" s="286"/>
      <c r="H831" s="287" t="s">
        <v>1</v>
      </c>
      <c r="I831" s="289"/>
      <c r="J831" s="286"/>
      <c r="K831" s="286"/>
      <c r="L831" s="290"/>
      <c r="M831" s="291"/>
      <c r="N831" s="292"/>
      <c r="O831" s="292"/>
      <c r="P831" s="292"/>
      <c r="Q831" s="292"/>
      <c r="R831" s="292"/>
      <c r="S831" s="292"/>
      <c r="T831" s="293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T831" s="294" t="s">
        <v>182</v>
      </c>
      <c r="AU831" s="294" t="s">
        <v>85</v>
      </c>
      <c r="AV831" s="15" t="s">
        <v>83</v>
      </c>
      <c r="AW831" s="15" t="s">
        <v>32</v>
      </c>
      <c r="AX831" s="15" t="s">
        <v>76</v>
      </c>
      <c r="AY831" s="294" t="s">
        <v>173</v>
      </c>
    </row>
    <row r="832" s="12" customFormat="1">
      <c r="A832" s="12"/>
      <c r="B832" s="238"/>
      <c r="C832" s="239"/>
      <c r="D832" s="233" t="s">
        <v>182</v>
      </c>
      <c r="E832" s="240" t="s">
        <v>1</v>
      </c>
      <c r="F832" s="241" t="s">
        <v>1456</v>
      </c>
      <c r="G832" s="239"/>
      <c r="H832" s="242">
        <v>6</v>
      </c>
      <c r="I832" s="243"/>
      <c r="J832" s="239"/>
      <c r="K832" s="239"/>
      <c r="L832" s="244"/>
      <c r="M832" s="245"/>
      <c r="N832" s="246"/>
      <c r="O832" s="246"/>
      <c r="P832" s="246"/>
      <c r="Q832" s="246"/>
      <c r="R832" s="246"/>
      <c r="S832" s="246"/>
      <c r="T832" s="247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T832" s="248" t="s">
        <v>182</v>
      </c>
      <c r="AU832" s="248" t="s">
        <v>85</v>
      </c>
      <c r="AV832" s="12" t="s">
        <v>85</v>
      </c>
      <c r="AW832" s="12" t="s">
        <v>32</v>
      </c>
      <c r="AX832" s="12" t="s">
        <v>76</v>
      </c>
      <c r="AY832" s="248" t="s">
        <v>173</v>
      </c>
    </row>
    <row r="833" s="15" customFormat="1">
      <c r="A833" s="15"/>
      <c r="B833" s="285"/>
      <c r="C833" s="286"/>
      <c r="D833" s="233" t="s">
        <v>182</v>
      </c>
      <c r="E833" s="287" t="s">
        <v>1</v>
      </c>
      <c r="F833" s="288" t="s">
        <v>1428</v>
      </c>
      <c r="G833" s="286"/>
      <c r="H833" s="287" t="s">
        <v>1</v>
      </c>
      <c r="I833" s="289"/>
      <c r="J833" s="286"/>
      <c r="K833" s="286"/>
      <c r="L833" s="290"/>
      <c r="M833" s="291"/>
      <c r="N833" s="292"/>
      <c r="O833" s="292"/>
      <c r="P833" s="292"/>
      <c r="Q833" s="292"/>
      <c r="R833" s="292"/>
      <c r="S833" s="292"/>
      <c r="T833" s="293"/>
      <c r="U833" s="15"/>
      <c r="V833" s="15"/>
      <c r="W833" s="15"/>
      <c r="X833" s="15"/>
      <c r="Y833" s="15"/>
      <c r="Z833" s="15"/>
      <c r="AA833" s="15"/>
      <c r="AB833" s="15"/>
      <c r="AC833" s="15"/>
      <c r="AD833" s="15"/>
      <c r="AE833" s="15"/>
      <c r="AT833" s="294" t="s">
        <v>182</v>
      </c>
      <c r="AU833" s="294" t="s">
        <v>85</v>
      </c>
      <c r="AV833" s="15" t="s">
        <v>83</v>
      </c>
      <c r="AW833" s="15" t="s">
        <v>32</v>
      </c>
      <c r="AX833" s="15" t="s">
        <v>76</v>
      </c>
      <c r="AY833" s="294" t="s">
        <v>173</v>
      </c>
    </row>
    <row r="834" s="12" customFormat="1">
      <c r="A834" s="12"/>
      <c r="B834" s="238"/>
      <c r="C834" s="239"/>
      <c r="D834" s="233" t="s">
        <v>182</v>
      </c>
      <c r="E834" s="240" t="s">
        <v>1</v>
      </c>
      <c r="F834" s="241" t="s">
        <v>1457</v>
      </c>
      <c r="G834" s="239"/>
      <c r="H834" s="242">
        <v>9.1950000000000003</v>
      </c>
      <c r="I834" s="243"/>
      <c r="J834" s="239"/>
      <c r="K834" s="239"/>
      <c r="L834" s="244"/>
      <c r="M834" s="245"/>
      <c r="N834" s="246"/>
      <c r="O834" s="246"/>
      <c r="P834" s="246"/>
      <c r="Q834" s="246"/>
      <c r="R834" s="246"/>
      <c r="S834" s="246"/>
      <c r="T834" s="247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T834" s="248" t="s">
        <v>182</v>
      </c>
      <c r="AU834" s="248" t="s">
        <v>85</v>
      </c>
      <c r="AV834" s="12" t="s">
        <v>85</v>
      </c>
      <c r="AW834" s="12" t="s">
        <v>32</v>
      </c>
      <c r="AX834" s="12" t="s">
        <v>76</v>
      </c>
      <c r="AY834" s="248" t="s">
        <v>173</v>
      </c>
    </row>
    <row r="835" s="15" customFormat="1">
      <c r="A835" s="15"/>
      <c r="B835" s="285"/>
      <c r="C835" s="286"/>
      <c r="D835" s="233" t="s">
        <v>182</v>
      </c>
      <c r="E835" s="287" t="s">
        <v>1</v>
      </c>
      <c r="F835" s="288" t="s">
        <v>1430</v>
      </c>
      <c r="G835" s="286"/>
      <c r="H835" s="287" t="s">
        <v>1</v>
      </c>
      <c r="I835" s="289"/>
      <c r="J835" s="286"/>
      <c r="K835" s="286"/>
      <c r="L835" s="290"/>
      <c r="M835" s="291"/>
      <c r="N835" s="292"/>
      <c r="O835" s="292"/>
      <c r="P835" s="292"/>
      <c r="Q835" s="292"/>
      <c r="R835" s="292"/>
      <c r="S835" s="292"/>
      <c r="T835" s="293"/>
      <c r="U835" s="15"/>
      <c r="V835" s="15"/>
      <c r="W835" s="15"/>
      <c r="X835" s="15"/>
      <c r="Y835" s="15"/>
      <c r="Z835" s="15"/>
      <c r="AA835" s="15"/>
      <c r="AB835" s="15"/>
      <c r="AC835" s="15"/>
      <c r="AD835" s="15"/>
      <c r="AE835" s="15"/>
      <c r="AT835" s="294" t="s">
        <v>182</v>
      </c>
      <c r="AU835" s="294" t="s">
        <v>85</v>
      </c>
      <c r="AV835" s="15" t="s">
        <v>83</v>
      </c>
      <c r="AW835" s="15" t="s">
        <v>32</v>
      </c>
      <c r="AX835" s="15" t="s">
        <v>76</v>
      </c>
      <c r="AY835" s="294" t="s">
        <v>173</v>
      </c>
    </row>
    <row r="836" s="12" customFormat="1">
      <c r="A836" s="12"/>
      <c r="B836" s="238"/>
      <c r="C836" s="239"/>
      <c r="D836" s="233" t="s">
        <v>182</v>
      </c>
      <c r="E836" s="240" t="s">
        <v>1</v>
      </c>
      <c r="F836" s="241" t="s">
        <v>1457</v>
      </c>
      <c r="G836" s="239"/>
      <c r="H836" s="242">
        <v>9.1950000000000003</v>
      </c>
      <c r="I836" s="243"/>
      <c r="J836" s="239"/>
      <c r="K836" s="239"/>
      <c r="L836" s="244"/>
      <c r="M836" s="245"/>
      <c r="N836" s="246"/>
      <c r="O836" s="246"/>
      <c r="P836" s="246"/>
      <c r="Q836" s="246"/>
      <c r="R836" s="246"/>
      <c r="S836" s="246"/>
      <c r="T836" s="247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T836" s="248" t="s">
        <v>182</v>
      </c>
      <c r="AU836" s="248" t="s">
        <v>85</v>
      </c>
      <c r="AV836" s="12" t="s">
        <v>85</v>
      </c>
      <c r="AW836" s="12" t="s">
        <v>32</v>
      </c>
      <c r="AX836" s="12" t="s">
        <v>76</v>
      </c>
      <c r="AY836" s="248" t="s">
        <v>173</v>
      </c>
    </row>
    <row r="837" s="13" customFormat="1">
      <c r="A837" s="13"/>
      <c r="B837" s="249"/>
      <c r="C837" s="250"/>
      <c r="D837" s="233" t="s">
        <v>182</v>
      </c>
      <c r="E837" s="251" t="s">
        <v>1</v>
      </c>
      <c r="F837" s="252" t="s">
        <v>184</v>
      </c>
      <c r="G837" s="250"/>
      <c r="H837" s="253">
        <v>65.689999999999998</v>
      </c>
      <c r="I837" s="254"/>
      <c r="J837" s="250"/>
      <c r="K837" s="250"/>
      <c r="L837" s="255"/>
      <c r="M837" s="256"/>
      <c r="N837" s="257"/>
      <c r="O837" s="257"/>
      <c r="P837" s="257"/>
      <c r="Q837" s="257"/>
      <c r="R837" s="257"/>
      <c r="S837" s="257"/>
      <c r="T837" s="258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59" t="s">
        <v>182</v>
      </c>
      <c r="AU837" s="259" t="s">
        <v>85</v>
      </c>
      <c r="AV837" s="13" t="s">
        <v>178</v>
      </c>
      <c r="AW837" s="13" t="s">
        <v>32</v>
      </c>
      <c r="AX837" s="13" t="s">
        <v>83</v>
      </c>
      <c r="AY837" s="259" t="s">
        <v>173</v>
      </c>
    </row>
    <row r="838" s="2" customFormat="1" ht="37.8" customHeight="1">
      <c r="A838" s="39"/>
      <c r="B838" s="40"/>
      <c r="C838" s="220" t="s">
        <v>911</v>
      </c>
      <c r="D838" s="220" t="s">
        <v>174</v>
      </c>
      <c r="E838" s="221" t="s">
        <v>1458</v>
      </c>
      <c r="F838" s="222" t="s">
        <v>1459</v>
      </c>
      <c r="G838" s="223" t="s">
        <v>470</v>
      </c>
      <c r="H838" s="224">
        <v>9</v>
      </c>
      <c r="I838" s="225"/>
      <c r="J838" s="226">
        <f>ROUND(I838*H838,2)</f>
        <v>0</v>
      </c>
      <c r="K838" s="222" t="s">
        <v>283</v>
      </c>
      <c r="L838" s="45"/>
      <c r="M838" s="227" t="s">
        <v>1</v>
      </c>
      <c r="N838" s="228" t="s">
        <v>41</v>
      </c>
      <c r="O838" s="92"/>
      <c r="P838" s="229">
        <f>O838*H838</f>
        <v>0</v>
      </c>
      <c r="Q838" s="229">
        <v>0</v>
      </c>
      <c r="R838" s="229">
        <f>Q838*H838</f>
        <v>0</v>
      </c>
      <c r="S838" s="229">
        <v>0</v>
      </c>
      <c r="T838" s="230">
        <f>S838*H838</f>
        <v>0</v>
      </c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R838" s="231" t="s">
        <v>251</v>
      </c>
      <c r="AT838" s="231" t="s">
        <v>174</v>
      </c>
      <c r="AU838" s="231" t="s">
        <v>85</v>
      </c>
      <c r="AY838" s="18" t="s">
        <v>173</v>
      </c>
      <c r="BE838" s="232">
        <f>IF(N838="základní",J838,0)</f>
        <v>0</v>
      </c>
      <c r="BF838" s="232">
        <f>IF(N838="snížená",J838,0)</f>
        <v>0</v>
      </c>
      <c r="BG838" s="232">
        <f>IF(N838="zákl. přenesená",J838,0)</f>
        <v>0</v>
      </c>
      <c r="BH838" s="232">
        <f>IF(N838="sníž. přenesená",J838,0)</f>
        <v>0</v>
      </c>
      <c r="BI838" s="232">
        <f>IF(N838="nulová",J838,0)</f>
        <v>0</v>
      </c>
      <c r="BJ838" s="18" t="s">
        <v>83</v>
      </c>
      <c r="BK838" s="232">
        <f>ROUND(I838*H838,2)</f>
        <v>0</v>
      </c>
      <c r="BL838" s="18" t="s">
        <v>251</v>
      </c>
      <c r="BM838" s="231" t="s">
        <v>1460</v>
      </c>
    </row>
    <row r="839" s="12" customFormat="1">
      <c r="A839" s="12"/>
      <c r="B839" s="238"/>
      <c r="C839" s="239"/>
      <c r="D839" s="233" t="s">
        <v>182</v>
      </c>
      <c r="E839" s="240" t="s">
        <v>1</v>
      </c>
      <c r="F839" s="241" t="s">
        <v>1461</v>
      </c>
      <c r="G839" s="239"/>
      <c r="H839" s="242">
        <v>9</v>
      </c>
      <c r="I839" s="243"/>
      <c r="J839" s="239"/>
      <c r="K839" s="239"/>
      <c r="L839" s="244"/>
      <c r="M839" s="245"/>
      <c r="N839" s="246"/>
      <c r="O839" s="246"/>
      <c r="P839" s="246"/>
      <c r="Q839" s="246"/>
      <c r="R839" s="246"/>
      <c r="S839" s="246"/>
      <c r="T839" s="247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T839" s="248" t="s">
        <v>182</v>
      </c>
      <c r="AU839" s="248" t="s">
        <v>85</v>
      </c>
      <c r="AV839" s="12" t="s">
        <v>85</v>
      </c>
      <c r="AW839" s="12" t="s">
        <v>32</v>
      </c>
      <c r="AX839" s="12" t="s">
        <v>76</v>
      </c>
      <c r="AY839" s="248" t="s">
        <v>173</v>
      </c>
    </row>
    <row r="840" s="13" customFormat="1">
      <c r="A840" s="13"/>
      <c r="B840" s="249"/>
      <c r="C840" s="250"/>
      <c r="D840" s="233" t="s">
        <v>182</v>
      </c>
      <c r="E840" s="251" t="s">
        <v>1</v>
      </c>
      <c r="F840" s="252" t="s">
        <v>184</v>
      </c>
      <c r="G840" s="250"/>
      <c r="H840" s="253">
        <v>9</v>
      </c>
      <c r="I840" s="254"/>
      <c r="J840" s="250"/>
      <c r="K840" s="250"/>
      <c r="L840" s="255"/>
      <c r="M840" s="256"/>
      <c r="N840" s="257"/>
      <c r="O840" s="257"/>
      <c r="P840" s="257"/>
      <c r="Q840" s="257"/>
      <c r="R840" s="257"/>
      <c r="S840" s="257"/>
      <c r="T840" s="258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59" t="s">
        <v>182</v>
      </c>
      <c r="AU840" s="259" t="s">
        <v>85</v>
      </c>
      <c r="AV840" s="13" t="s">
        <v>178</v>
      </c>
      <c r="AW840" s="13" t="s">
        <v>32</v>
      </c>
      <c r="AX840" s="13" t="s">
        <v>83</v>
      </c>
      <c r="AY840" s="259" t="s">
        <v>173</v>
      </c>
    </row>
    <row r="841" s="2" customFormat="1" ht="24.15" customHeight="1">
      <c r="A841" s="39"/>
      <c r="B841" s="40"/>
      <c r="C841" s="275" t="s">
        <v>1462</v>
      </c>
      <c r="D841" s="275" t="s">
        <v>335</v>
      </c>
      <c r="E841" s="276" t="s">
        <v>1463</v>
      </c>
      <c r="F841" s="277" t="s">
        <v>1464</v>
      </c>
      <c r="G841" s="278" t="s">
        <v>470</v>
      </c>
      <c r="H841" s="279">
        <v>8</v>
      </c>
      <c r="I841" s="280"/>
      <c r="J841" s="281">
        <f>ROUND(I841*H841,2)</f>
        <v>0</v>
      </c>
      <c r="K841" s="277" t="s">
        <v>283</v>
      </c>
      <c r="L841" s="282"/>
      <c r="M841" s="283" t="s">
        <v>1</v>
      </c>
      <c r="N841" s="284" t="s">
        <v>41</v>
      </c>
      <c r="O841" s="92"/>
      <c r="P841" s="229">
        <f>O841*H841</f>
        <v>0</v>
      </c>
      <c r="Q841" s="229">
        <v>0</v>
      </c>
      <c r="R841" s="229">
        <f>Q841*H841</f>
        <v>0</v>
      </c>
      <c r="S841" s="229">
        <v>0</v>
      </c>
      <c r="T841" s="230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31" t="s">
        <v>358</v>
      </c>
      <c r="AT841" s="231" t="s">
        <v>335</v>
      </c>
      <c r="AU841" s="231" t="s">
        <v>85</v>
      </c>
      <c r="AY841" s="18" t="s">
        <v>173</v>
      </c>
      <c r="BE841" s="232">
        <f>IF(N841="základní",J841,0)</f>
        <v>0</v>
      </c>
      <c r="BF841" s="232">
        <f>IF(N841="snížená",J841,0)</f>
        <v>0</v>
      </c>
      <c r="BG841" s="232">
        <f>IF(N841="zákl. přenesená",J841,0)</f>
        <v>0</v>
      </c>
      <c r="BH841" s="232">
        <f>IF(N841="sníž. přenesená",J841,0)</f>
        <v>0</v>
      </c>
      <c r="BI841" s="232">
        <f>IF(N841="nulová",J841,0)</f>
        <v>0</v>
      </c>
      <c r="BJ841" s="18" t="s">
        <v>83</v>
      </c>
      <c r="BK841" s="232">
        <f>ROUND(I841*H841,2)</f>
        <v>0</v>
      </c>
      <c r="BL841" s="18" t="s">
        <v>251</v>
      </c>
      <c r="BM841" s="231" t="s">
        <v>1465</v>
      </c>
    </row>
    <row r="842" s="15" customFormat="1">
      <c r="A842" s="15"/>
      <c r="B842" s="285"/>
      <c r="C842" s="286"/>
      <c r="D842" s="233" t="s">
        <v>182</v>
      </c>
      <c r="E842" s="287" t="s">
        <v>1</v>
      </c>
      <c r="F842" s="288" t="s">
        <v>1466</v>
      </c>
      <c r="G842" s="286"/>
      <c r="H842" s="287" t="s">
        <v>1</v>
      </c>
      <c r="I842" s="289"/>
      <c r="J842" s="286"/>
      <c r="K842" s="286"/>
      <c r="L842" s="290"/>
      <c r="M842" s="291"/>
      <c r="N842" s="292"/>
      <c r="O842" s="292"/>
      <c r="P842" s="292"/>
      <c r="Q842" s="292"/>
      <c r="R842" s="292"/>
      <c r="S842" s="292"/>
      <c r="T842" s="293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T842" s="294" t="s">
        <v>182</v>
      </c>
      <c r="AU842" s="294" t="s">
        <v>85</v>
      </c>
      <c r="AV842" s="15" t="s">
        <v>83</v>
      </c>
      <c r="AW842" s="15" t="s">
        <v>32</v>
      </c>
      <c r="AX842" s="15" t="s">
        <v>76</v>
      </c>
      <c r="AY842" s="294" t="s">
        <v>173</v>
      </c>
    </row>
    <row r="843" s="12" customFormat="1">
      <c r="A843" s="12"/>
      <c r="B843" s="238"/>
      <c r="C843" s="239"/>
      <c r="D843" s="233" t="s">
        <v>182</v>
      </c>
      <c r="E843" s="240" t="s">
        <v>1</v>
      </c>
      <c r="F843" s="241" t="s">
        <v>1467</v>
      </c>
      <c r="G843" s="239"/>
      <c r="H843" s="242">
        <v>8</v>
      </c>
      <c r="I843" s="243"/>
      <c r="J843" s="239"/>
      <c r="K843" s="239"/>
      <c r="L843" s="244"/>
      <c r="M843" s="245"/>
      <c r="N843" s="246"/>
      <c r="O843" s="246"/>
      <c r="P843" s="246"/>
      <c r="Q843" s="246"/>
      <c r="R843" s="246"/>
      <c r="S843" s="246"/>
      <c r="T843" s="247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T843" s="248" t="s">
        <v>182</v>
      </c>
      <c r="AU843" s="248" t="s">
        <v>85</v>
      </c>
      <c r="AV843" s="12" t="s">
        <v>85</v>
      </c>
      <c r="AW843" s="12" t="s">
        <v>32</v>
      </c>
      <c r="AX843" s="12" t="s">
        <v>83</v>
      </c>
      <c r="AY843" s="248" t="s">
        <v>173</v>
      </c>
    </row>
    <row r="844" s="2" customFormat="1" ht="24.15" customHeight="1">
      <c r="A844" s="39"/>
      <c r="B844" s="40"/>
      <c r="C844" s="275" t="s">
        <v>1468</v>
      </c>
      <c r="D844" s="275" t="s">
        <v>335</v>
      </c>
      <c r="E844" s="276" t="s">
        <v>1469</v>
      </c>
      <c r="F844" s="277" t="s">
        <v>1470</v>
      </c>
      <c r="G844" s="278" t="s">
        <v>470</v>
      </c>
      <c r="H844" s="279">
        <v>1</v>
      </c>
      <c r="I844" s="280"/>
      <c r="J844" s="281">
        <f>ROUND(I844*H844,2)</f>
        <v>0</v>
      </c>
      <c r="K844" s="277" t="s">
        <v>283</v>
      </c>
      <c r="L844" s="282"/>
      <c r="M844" s="283" t="s">
        <v>1</v>
      </c>
      <c r="N844" s="284" t="s">
        <v>41</v>
      </c>
      <c r="O844" s="92"/>
      <c r="P844" s="229">
        <f>O844*H844</f>
        <v>0</v>
      </c>
      <c r="Q844" s="229">
        <v>0</v>
      </c>
      <c r="R844" s="229">
        <f>Q844*H844</f>
        <v>0</v>
      </c>
      <c r="S844" s="229">
        <v>0</v>
      </c>
      <c r="T844" s="230">
        <f>S844*H844</f>
        <v>0</v>
      </c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R844" s="231" t="s">
        <v>358</v>
      </c>
      <c r="AT844" s="231" t="s">
        <v>335</v>
      </c>
      <c r="AU844" s="231" t="s">
        <v>85</v>
      </c>
      <c r="AY844" s="18" t="s">
        <v>173</v>
      </c>
      <c r="BE844" s="232">
        <f>IF(N844="základní",J844,0)</f>
        <v>0</v>
      </c>
      <c r="BF844" s="232">
        <f>IF(N844="snížená",J844,0)</f>
        <v>0</v>
      </c>
      <c r="BG844" s="232">
        <f>IF(N844="zákl. přenesená",J844,0)</f>
        <v>0</v>
      </c>
      <c r="BH844" s="232">
        <f>IF(N844="sníž. přenesená",J844,0)</f>
        <v>0</v>
      </c>
      <c r="BI844" s="232">
        <f>IF(N844="nulová",J844,0)</f>
        <v>0</v>
      </c>
      <c r="BJ844" s="18" t="s">
        <v>83</v>
      </c>
      <c r="BK844" s="232">
        <f>ROUND(I844*H844,2)</f>
        <v>0</v>
      </c>
      <c r="BL844" s="18" t="s">
        <v>251</v>
      </c>
      <c r="BM844" s="231" t="s">
        <v>1471</v>
      </c>
    </row>
    <row r="845" s="12" customFormat="1">
      <c r="A845" s="12"/>
      <c r="B845" s="238"/>
      <c r="C845" s="239"/>
      <c r="D845" s="233" t="s">
        <v>182</v>
      </c>
      <c r="E845" s="240" t="s">
        <v>1</v>
      </c>
      <c r="F845" s="241" t="s">
        <v>1472</v>
      </c>
      <c r="G845" s="239"/>
      <c r="H845" s="242">
        <v>1</v>
      </c>
      <c r="I845" s="243"/>
      <c r="J845" s="239"/>
      <c r="K845" s="239"/>
      <c r="L845" s="244"/>
      <c r="M845" s="245"/>
      <c r="N845" s="246"/>
      <c r="O845" s="246"/>
      <c r="P845" s="246"/>
      <c r="Q845" s="246"/>
      <c r="R845" s="246"/>
      <c r="S845" s="246"/>
      <c r="T845" s="247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T845" s="248" t="s">
        <v>182</v>
      </c>
      <c r="AU845" s="248" t="s">
        <v>85</v>
      </c>
      <c r="AV845" s="12" t="s">
        <v>85</v>
      </c>
      <c r="AW845" s="12" t="s">
        <v>32</v>
      </c>
      <c r="AX845" s="12" t="s">
        <v>83</v>
      </c>
      <c r="AY845" s="248" t="s">
        <v>173</v>
      </c>
    </row>
    <row r="846" s="2" customFormat="1" ht="37.8" customHeight="1">
      <c r="A846" s="39"/>
      <c r="B846" s="40"/>
      <c r="C846" s="220" t="s">
        <v>915</v>
      </c>
      <c r="D846" s="220" t="s">
        <v>174</v>
      </c>
      <c r="E846" s="221" t="s">
        <v>1473</v>
      </c>
      <c r="F846" s="222" t="s">
        <v>1474</v>
      </c>
      <c r="G846" s="223" t="s">
        <v>470</v>
      </c>
      <c r="H846" s="224">
        <v>1</v>
      </c>
      <c r="I846" s="225"/>
      <c r="J846" s="226">
        <f>ROUND(I846*H846,2)</f>
        <v>0</v>
      </c>
      <c r="K846" s="222" t="s">
        <v>283</v>
      </c>
      <c r="L846" s="45"/>
      <c r="M846" s="227" t="s">
        <v>1</v>
      </c>
      <c r="N846" s="228" t="s">
        <v>41</v>
      </c>
      <c r="O846" s="92"/>
      <c r="P846" s="229">
        <f>O846*H846</f>
        <v>0</v>
      </c>
      <c r="Q846" s="229">
        <v>0</v>
      </c>
      <c r="R846" s="229">
        <f>Q846*H846</f>
        <v>0</v>
      </c>
      <c r="S846" s="229">
        <v>0</v>
      </c>
      <c r="T846" s="230">
        <f>S846*H846</f>
        <v>0</v>
      </c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R846" s="231" t="s">
        <v>251</v>
      </c>
      <c r="AT846" s="231" t="s">
        <v>174</v>
      </c>
      <c r="AU846" s="231" t="s">
        <v>85</v>
      </c>
      <c r="AY846" s="18" t="s">
        <v>173</v>
      </c>
      <c r="BE846" s="232">
        <f>IF(N846="základní",J846,0)</f>
        <v>0</v>
      </c>
      <c r="BF846" s="232">
        <f>IF(N846="snížená",J846,0)</f>
        <v>0</v>
      </c>
      <c r="BG846" s="232">
        <f>IF(N846="zákl. přenesená",J846,0)</f>
        <v>0</v>
      </c>
      <c r="BH846" s="232">
        <f>IF(N846="sníž. přenesená",J846,0)</f>
        <v>0</v>
      </c>
      <c r="BI846" s="232">
        <f>IF(N846="nulová",J846,0)</f>
        <v>0</v>
      </c>
      <c r="BJ846" s="18" t="s">
        <v>83</v>
      </c>
      <c r="BK846" s="232">
        <f>ROUND(I846*H846,2)</f>
        <v>0</v>
      </c>
      <c r="BL846" s="18" t="s">
        <v>251</v>
      </c>
      <c r="BM846" s="231" t="s">
        <v>1475</v>
      </c>
    </row>
    <row r="847" s="2" customFormat="1" ht="24.15" customHeight="1">
      <c r="A847" s="39"/>
      <c r="B847" s="40"/>
      <c r="C847" s="275" t="s">
        <v>1476</v>
      </c>
      <c r="D847" s="275" t="s">
        <v>335</v>
      </c>
      <c r="E847" s="276" t="s">
        <v>1477</v>
      </c>
      <c r="F847" s="277" t="s">
        <v>1478</v>
      </c>
      <c r="G847" s="278" t="s">
        <v>470</v>
      </c>
      <c r="H847" s="279">
        <v>1</v>
      </c>
      <c r="I847" s="280"/>
      <c r="J847" s="281">
        <f>ROUND(I847*H847,2)</f>
        <v>0</v>
      </c>
      <c r="K847" s="277" t="s">
        <v>283</v>
      </c>
      <c r="L847" s="282"/>
      <c r="M847" s="283" t="s">
        <v>1</v>
      </c>
      <c r="N847" s="284" t="s">
        <v>41</v>
      </c>
      <c r="O847" s="92"/>
      <c r="P847" s="229">
        <f>O847*H847</f>
        <v>0</v>
      </c>
      <c r="Q847" s="229">
        <v>0</v>
      </c>
      <c r="R847" s="229">
        <f>Q847*H847</f>
        <v>0</v>
      </c>
      <c r="S847" s="229">
        <v>0</v>
      </c>
      <c r="T847" s="230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31" t="s">
        <v>358</v>
      </c>
      <c r="AT847" s="231" t="s">
        <v>335</v>
      </c>
      <c r="AU847" s="231" t="s">
        <v>85</v>
      </c>
      <c r="AY847" s="18" t="s">
        <v>173</v>
      </c>
      <c r="BE847" s="232">
        <f>IF(N847="základní",J847,0)</f>
        <v>0</v>
      </c>
      <c r="BF847" s="232">
        <f>IF(N847="snížená",J847,0)</f>
        <v>0</v>
      </c>
      <c r="BG847" s="232">
        <f>IF(N847="zákl. přenesená",J847,0)</f>
        <v>0</v>
      </c>
      <c r="BH847" s="232">
        <f>IF(N847="sníž. přenesená",J847,0)</f>
        <v>0</v>
      </c>
      <c r="BI847" s="232">
        <f>IF(N847="nulová",J847,0)</f>
        <v>0</v>
      </c>
      <c r="BJ847" s="18" t="s">
        <v>83</v>
      </c>
      <c r="BK847" s="232">
        <f>ROUND(I847*H847,2)</f>
        <v>0</v>
      </c>
      <c r="BL847" s="18" t="s">
        <v>251</v>
      </c>
      <c r="BM847" s="231" t="s">
        <v>1479</v>
      </c>
    </row>
    <row r="848" s="12" customFormat="1">
      <c r="A848" s="12"/>
      <c r="B848" s="238"/>
      <c r="C848" s="239"/>
      <c r="D848" s="233" t="s">
        <v>182</v>
      </c>
      <c r="E848" s="240" t="s">
        <v>1</v>
      </c>
      <c r="F848" s="241" t="s">
        <v>1480</v>
      </c>
      <c r="G848" s="239"/>
      <c r="H848" s="242">
        <v>1</v>
      </c>
      <c r="I848" s="243"/>
      <c r="J848" s="239"/>
      <c r="K848" s="239"/>
      <c r="L848" s="244"/>
      <c r="M848" s="245"/>
      <c r="N848" s="246"/>
      <c r="O848" s="246"/>
      <c r="P848" s="246"/>
      <c r="Q848" s="246"/>
      <c r="R848" s="246"/>
      <c r="S848" s="246"/>
      <c r="T848" s="247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T848" s="248" t="s">
        <v>182</v>
      </c>
      <c r="AU848" s="248" t="s">
        <v>85</v>
      </c>
      <c r="AV848" s="12" t="s">
        <v>85</v>
      </c>
      <c r="AW848" s="12" t="s">
        <v>32</v>
      </c>
      <c r="AX848" s="12" t="s">
        <v>83</v>
      </c>
      <c r="AY848" s="248" t="s">
        <v>173</v>
      </c>
    </row>
    <row r="849" s="2" customFormat="1" ht="37.8" customHeight="1">
      <c r="A849" s="39"/>
      <c r="B849" s="40"/>
      <c r="C849" s="220" t="s">
        <v>918</v>
      </c>
      <c r="D849" s="220" t="s">
        <v>174</v>
      </c>
      <c r="E849" s="221" t="s">
        <v>1481</v>
      </c>
      <c r="F849" s="222" t="s">
        <v>1482</v>
      </c>
      <c r="G849" s="223" t="s">
        <v>470</v>
      </c>
      <c r="H849" s="224">
        <v>5</v>
      </c>
      <c r="I849" s="225"/>
      <c r="J849" s="226">
        <f>ROUND(I849*H849,2)</f>
        <v>0</v>
      </c>
      <c r="K849" s="222" t="s">
        <v>283</v>
      </c>
      <c r="L849" s="45"/>
      <c r="M849" s="227" t="s">
        <v>1</v>
      </c>
      <c r="N849" s="228" t="s">
        <v>41</v>
      </c>
      <c r="O849" s="92"/>
      <c r="P849" s="229">
        <f>O849*H849</f>
        <v>0</v>
      </c>
      <c r="Q849" s="229">
        <v>0</v>
      </c>
      <c r="R849" s="229">
        <f>Q849*H849</f>
        <v>0</v>
      </c>
      <c r="S849" s="229">
        <v>0</v>
      </c>
      <c r="T849" s="230">
        <f>S849*H849</f>
        <v>0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31" t="s">
        <v>251</v>
      </c>
      <c r="AT849" s="231" t="s">
        <v>174</v>
      </c>
      <c r="AU849" s="231" t="s">
        <v>85</v>
      </c>
      <c r="AY849" s="18" t="s">
        <v>173</v>
      </c>
      <c r="BE849" s="232">
        <f>IF(N849="základní",J849,0)</f>
        <v>0</v>
      </c>
      <c r="BF849" s="232">
        <f>IF(N849="snížená",J849,0)</f>
        <v>0</v>
      </c>
      <c r="BG849" s="232">
        <f>IF(N849="zákl. přenesená",J849,0)</f>
        <v>0</v>
      </c>
      <c r="BH849" s="232">
        <f>IF(N849="sníž. přenesená",J849,0)</f>
        <v>0</v>
      </c>
      <c r="BI849" s="232">
        <f>IF(N849="nulová",J849,0)</f>
        <v>0</v>
      </c>
      <c r="BJ849" s="18" t="s">
        <v>83</v>
      </c>
      <c r="BK849" s="232">
        <f>ROUND(I849*H849,2)</f>
        <v>0</v>
      </c>
      <c r="BL849" s="18" t="s">
        <v>251</v>
      </c>
      <c r="BM849" s="231" t="s">
        <v>1483</v>
      </c>
    </row>
    <row r="850" s="2" customFormat="1" ht="33" customHeight="1">
      <c r="A850" s="39"/>
      <c r="B850" s="40"/>
      <c r="C850" s="275" t="s">
        <v>1484</v>
      </c>
      <c r="D850" s="275" t="s">
        <v>335</v>
      </c>
      <c r="E850" s="276" t="s">
        <v>1485</v>
      </c>
      <c r="F850" s="277" t="s">
        <v>1486</v>
      </c>
      <c r="G850" s="278" t="s">
        <v>470</v>
      </c>
      <c r="H850" s="279">
        <v>5</v>
      </c>
      <c r="I850" s="280"/>
      <c r="J850" s="281">
        <f>ROUND(I850*H850,2)</f>
        <v>0</v>
      </c>
      <c r="K850" s="277" t="s">
        <v>283</v>
      </c>
      <c r="L850" s="282"/>
      <c r="M850" s="283" t="s">
        <v>1</v>
      </c>
      <c r="N850" s="284" t="s">
        <v>41</v>
      </c>
      <c r="O850" s="92"/>
      <c r="P850" s="229">
        <f>O850*H850</f>
        <v>0</v>
      </c>
      <c r="Q850" s="229">
        <v>0</v>
      </c>
      <c r="R850" s="229">
        <f>Q850*H850</f>
        <v>0</v>
      </c>
      <c r="S850" s="229">
        <v>0</v>
      </c>
      <c r="T850" s="230">
        <f>S850*H850</f>
        <v>0</v>
      </c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R850" s="231" t="s">
        <v>358</v>
      </c>
      <c r="AT850" s="231" t="s">
        <v>335</v>
      </c>
      <c r="AU850" s="231" t="s">
        <v>85</v>
      </c>
      <c r="AY850" s="18" t="s">
        <v>173</v>
      </c>
      <c r="BE850" s="232">
        <f>IF(N850="základní",J850,0)</f>
        <v>0</v>
      </c>
      <c r="BF850" s="232">
        <f>IF(N850="snížená",J850,0)</f>
        <v>0</v>
      </c>
      <c r="BG850" s="232">
        <f>IF(N850="zákl. přenesená",J850,0)</f>
        <v>0</v>
      </c>
      <c r="BH850" s="232">
        <f>IF(N850="sníž. přenesená",J850,0)</f>
        <v>0</v>
      </c>
      <c r="BI850" s="232">
        <f>IF(N850="nulová",J850,0)</f>
        <v>0</v>
      </c>
      <c r="BJ850" s="18" t="s">
        <v>83</v>
      </c>
      <c r="BK850" s="232">
        <f>ROUND(I850*H850,2)</f>
        <v>0</v>
      </c>
      <c r="BL850" s="18" t="s">
        <v>251</v>
      </c>
      <c r="BM850" s="231" t="s">
        <v>1487</v>
      </c>
    </row>
    <row r="851" s="2" customFormat="1">
      <c r="A851" s="39"/>
      <c r="B851" s="40"/>
      <c r="C851" s="41"/>
      <c r="D851" s="233" t="s">
        <v>180</v>
      </c>
      <c r="E851" s="41"/>
      <c r="F851" s="234" t="s">
        <v>1488</v>
      </c>
      <c r="G851" s="41"/>
      <c r="H851" s="41"/>
      <c r="I851" s="235"/>
      <c r="J851" s="41"/>
      <c r="K851" s="41"/>
      <c r="L851" s="45"/>
      <c r="M851" s="236"/>
      <c r="N851" s="237"/>
      <c r="O851" s="92"/>
      <c r="P851" s="92"/>
      <c r="Q851" s="92"/>
      <c r="R851" s="92"/>
      <c r="S851" s="92"/>
      <c r="T851" s="93"/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T851" s="18" t="s">
        <v>180</v>
      </c>
      <c r="AU851" s="18" t="s">
        <v>85</v>
      </c>
    </row>
    <row r="852" s="2" customFormat="1" ht="37.8" customHeight="1">
      <c r="A852" s="39"/>
      <c r="B852" s="40"/>
      <c r="C852" s="220" t="s">
        <v>924</v>
      </c>
      <c r="D852" s="220" t="s">
        <v>174</v>
      </c>
      <c r="E852" s="221" t="s">
        <v>1489</v>
      </c>
      <c r="F852" s="222" t="s">
        <v>1490</v>
      </c>
      <c r="G852" s="223" t="s">
        <v>470</v>
      </c>
      <c r="H852" s="224">
        <v>3</v>
      </c>
      <c r="I852" s="225"/>
      <c r="J852" s="226">
        <f>ROUND(I852*H852,2)</f>
        <v>0</v>
      </c>
      <c r="K852" s="222" t="s">
        <v>283</v>
      </c>
      <c r="L852" s="45"/>
      <c r="M852" s="227" t="s">
        <v>1</v>
      </c>
      <c r="N852" s="228" t="s">
        <v>41</v>
      </c>
      <c r="O852" s="92"/>
      <c r="P852" s="229">
        <f>O852*H852</f>
        <v>0</v>
      </c>
      <c r="Q852" s="229">
        <v>0</v>
      </c>
      <c r="R852" s="229">
        <f>Q852*H852</f>
        <v>0</v>
      </c>
      <c r="S852" s="229">
        <v>0</v>
      </c>
      <c r="T852" s="230">
        <f>S852*H852</f>
        <v>0</v>
      </c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R852" s="231" t="s">
        <v>251</v>
      </c>
      <c r="AT852" s="231" t="s">
        <v>174</v>
      </c>
      <c r="AU852" s="231" t="s">
        <v>85</v>
      </c>
      <c r="AY852" s="18" t="s">
        <v>173</v>
      </c>
      <c r="BE852" s="232">
        <f>IF(N852="základní",J852,0)</f>
        <v>0</v>
      </c>
      <c r="BF852" s="232">
        <f>IF(N852="snížená",J852,0)</f>
        <v>0</v>
      </c>
      <c r="BG852" s="232">
        <f>IF(N852="zákl. přenesená",J852,0)</f>
        <v>0</v>
      </c>
      <c r="BH852" s="232">
        <f>IF(N852="sníž. přenesená",J852,0)</f>
        <v>0</v>
      </c>
      <c r="BI852" s="232">
        <f>IF(N852="nulová",J852,0)</f>
        <v>0</v>
      </c>
      <c r="BJ852" s="18" t="s">
        <v>83</v>
      </c>
      <c r="BK852" s="232">
        <f>ROUND(I852*H852,2)</f>
        <v>0</v>
      </c>
      <c r="BL852" s="18" t="s">
        <v>251</v>
      </c>
      <c r="BM852" s="231" t="s">
        <v>1491</v>
      </c>
    </row>
    <row r="853" s="2" customFormat="1" ht="33" customHeight="1">
      <c r="A853" s="39"/>
      <c r="B853" s="40"/>
      <c r="C853" s="275" t="s">
        <v>1492</v>
      </c>
      <c r="D853" s="275" t="s">
        <v>335</v>
      </c>
      <c r="E853" s="276" t="s">
        <v>1493</v>
      </c>
      <c r="F853" s="277" t="s">
        <v>1494</v>
      </c>
      <c r="G853" s="278" t="s">
        <v>470</v>
      </c>
      <c r="H853" s="279">
        <v>2</v>
      </c>
      <c r="I853" s="280"/>
      <c r="J853" s="281">
        <f>ROUND(I853*H853,2)</f>
        <v>0</v>
      </c>
      <c r="K853" s="277" t="s">
        <v>283</v>
      </c>
      <c r="L853" s="282"/>
      <c r="M853" s="283" t="s">
        <v>1</v>
      </c>
      <c r="N853" s="284" t="s">
        <v>41</v>
      </c>
      <c r="O853" s="92"/>
      <c r="P853" s="229">
        <f>O853*H853</f>
        <v>0</v>
      </c>
      <c r="Q853" s="229">
        <v>0</v>
      </c>
      <c r="R853" s="229">
        <f>Q853*H853</f>
        <v>0</v>
      </c>
      <c r="S853" s="229">
        <v>0</v>
      </c>
      <c r="T853" s="230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31" t="s">
        <v>358</v>
      </c>
      <c r="AT853" s="231" t="s">
        <v>335</v>
      </c>
      <c r="AU853" s="231" t="s">
        <v>85</v>
      </c>
      <c r="AY853" s="18" t="s">
        <v>173</v>
      </c>
      <c r="BE853" s="232">
        <f>IF(N853="základní",J853,0)</f>
        <v>0</v>
      </c>
      <c r="BF853" s="232">
        <f>IF(N853="snížená",J853,0)</f>
        <v>0</v>
      </c>
      <c r="BG853" s="232">
        <f>IF(N853="zákl. přenesená",J853,0)</f>
        <v>0</v>
      </c>
      <c r="BH853" s="232">
        <f>IF(N853="sníž. přenesená",J853,0)</f>
        <v>0</v>
      </c>
      <c r="BI853" s="232">
        <f>IF(N853="nulová",J853,0)</f>
        <v>0</v>
      </c>
      <c r="BJ853" s="18" t="s">
        <v>83</v>
      </c>
      <c r="BK853" s="232">
        <f>ROUND(I853*H853,2)</f>
        <v>0</v>
      </c>
      <c r="BL853" s="18" t="s">
        <v>251</v>
      </c>
      <c r="BM853" s="231" t="s">
        <v>1495</v>
      </c>
    </row>
    <row r="854" s="2" customFormat="1">
      <c r="A854" s="39"/>
      <c r="B854" s="40"/>
      <c r="C854" s="41"/>
      <c r="D854" s="233" t="s">
        <v>180</v>
      </c>
      <c r="E854" s="41"/>
      <c r="F854" s="234" t="s">
        <v>1496</v>
      </c>
      <c r="G854" s="41"/>
      <c r="H854" s="41"/>
      <c r="I854" s="235"/>
      <c r="J854" s="41"/>
      <c r="K854" s="41"/>
      <c r="L854" s="45"/>
      <c r="M854" s="236"/>
      <c r="N854" s="237"/>
      <c r="O854" s="92"/>
      <c r="P854" s="92"/>
      <c r="Q854" s="92"/>
      <c r="R854" s="92"/>
      <c r="S854" s="92"/>
      <c r="T854" s="93"/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T854" s="18" t="s">
        <v>180</v>
      </c>
      <c r="AU854" s="18" t="s">
        <v>85</v>
      </c>
    </row>
    <row r="855" s="2" customFormat="1" ht="33" customHeight="1">
      <c r="A855" s="39"/>
      <c r="B855" s="40"/>
      <c r="C855" s="275" t="s">
        <v>927</v>
      </c>
      <c r="D855" s="275" t="s">
        <v>335</v>
      </c>
      <c r="E855" s="276" t="s">
        <v>1497</v>
      </c>
      <c r="F855" s="277" t="s">
        <v>1498</v>
      </c>
      <c r="G855" s="278" t="s">
        <v>470</v>
      </c>
      <c r="H855" s="279">
        <v>1</v>
      </c>
      <c r="I855" s="280"/>
      <c r="J855" s="281">
        <f>ROUND(I855*H855,2)</f>
        <v>0</v>
      </c>
      <c r="K855" s="277" t="s">
        <v>283</v>
      </c>
      <c r="L855" s="282"/>
      <c r="M855" s="283" t="s">
        <v>1</v>
      </c>
      <c r="N855" s="284" t="s">
        <v>41</v>
      </c>
      <c r="O855" s="92"/>
      <c r="P855" s="229">
        <f>O855*H855</f>
        <v>0</v>
      </c>
      <c r="Q855" s="229">
        <v>0</v>
      </c>
      <c r="R855" s="229">
        <f>Q855*H855</f>
        <v>0</v>
      </c>
      <c r="S855" s="229">
        <v>0</v>
      </c>
      <c r="T855" s="230">
        <f>S855*H855</f>
        <v>0</v>
      </c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R855" s="231" t="s">
        <v>358</v>
      </c>
      <c r="AT855" s="231" t="s">
        <v>335</v>
      </c>
      <c r="AU855" s="231" t="s">
        <v>85</v>
      </c>
      <c r="AY855" s="18" t="s">
        <v>173</v>
      </c>
      <c r="BE855" s="232">
        <f>IF(N855="základní",J855,0)</f>
        <v>0</v>
      </c>
      <c r="BF855" s="232">
        <f>IF(N855="snížená",J855,0)</f>
        <v>0</v>
      </c>
      <c r="BG855" s="232">
        <f>IF(N855="zákl. přenesená",J855,0)</f>
        <v>0</v>
      </c>
      <c r="BH855" s="232">
        <f>IF(N855="sníž. přenesená",J855,0)</f>
        <v>0</v>
      </c>
      <c r="BI855" s="232">
        <f>IF(N855="nulová",J855,0)</f>
        <v>0</v>
      </c>
      <c r="BJ855" s="18" t="s">
        <v>83</v>
      </c>
      <c r="BK855" s="232">
        <f>ROUND(I855*H855,2)</f>
        <v>0</v>
      </c>
      <c r="BL855" s="18" t="s">
        <v>251</v>
      </c>
      <c r="BM855" s="231" t="s">
        <v>1499</v>
      </c>
    </row>
    <row r="856" s="2" customFormat="1">
      <c r="A856" s="39"/>
      <c r="B856" s="40"/>
      <c r="C856" s="41"/>
      <c r="D856" s="233" t="s">
        <v>180</v>
      </c>
      <c r="E856" s="41"/>
      <c r="F856" s="234" t="s">
        <v>1500</v>
      </c>
      <c r="G856" s="41"/>
      <c r="H856" s="41"/>
      <c r="I856" s="235"/>
      <c r="J856" s="41"/>
      <c r="K856" s="41"/>
      <c r="L856" s="45"/>
      <c r="M856" s="236"/>
      <c r="N856" s="237"/>
      <c r="O856" s="92"/>
      <c r="P856" s="92"/>
      <c r="Q856" s="92"/>
      <c r="R856" s="92"/>
      <c r="S856" s="92"/>
      <c r="T856" s="93"/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T856" s="18" t="s">
        <v>180</v>
      </c>
      <c r="AU856" s="18" t="s">
        <v>85</v>
      </c>
    </row>
    <row r="857" s="2" customFormat="1" ht="37.8" customHeight="1">
      <c r="A857" s="39"/>
      <c r="B857" s="40"/>
      <c r="C857" s="220" t="s">
        <v>1501</v>
      </c>
      <c r="D857" s="220" t="s">
        <v>174</v>
      </c>
      <c r="E857" s="221" t="s">
        <v>1502</v>
      </c>
      <c r="F857" s="222" t="s">
        <v>1503</v>
      </c>
      <c r="G857" s="223" t="s">
        <v>470</v>
      </c>
      <c r="H857" s="224">
        <v>1</v>
      </c>
      <c r="I857" s="225"/>
      <c r="J857" s="226">
        <f>ROUND(I857*H857,2)</f>
        <v>0</v>
      </c>
      <c r="K857" s="222" t="s">
        <v>283</v>
      </c>
      <c r="L857" s="45"/>
      <c r="M857" s="227" t="s">
        <v>1</v>
      </c>
      <c r="N857" s="228" t="s">
        <v>41</v>
      </c>
      <c r="O857" s="92"/>
      <c r="P857" s="229">
        <f>O857*H857</f>
        <v>0</v>
      </c>
      <c r="Q857" s="229">
        <v>0</v>
      </c>
      <c r="R857" s="229">
        <f>Q857*H857</f>
        <v>0</v>
      </c>
      <c r="S857" s="229">
        <v>0</v>
      </c>
      <c r="T857" s="230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31" t="s">
        <v>251</v>
      </c>
      <c r="AT857" s="231" t="s">
        <v>174</v>
      </c>
      <c r="AU857" s="231" t="s">
        <v>85</v>
      </c>
      <c r="AY857" s="18" t="s">
        <v>173</v>
      </c>
      <c r="BE857" s="232">
        <f>IF(N857="základní",J857,0)</f>
        <v>0</v>
      </c>
      <c r="BF857" s="232">
        <f>IF(N857="snížená",J857,0)</f>
        <v>0</v>
      </c>
      <c r="BG857" s="232">
        <f>IF(N857="zákl. přenesená",J857,0)</f>
        <v>0</v>
      </c>
      <c r="BH857" s="232">
        <f>IF(N857="sníž. přenesená",J857,0)</f>
        <v>0</v>
      </c>
      <c r="BI857" s="232">
        <f>IF(N857="nulová",J857,0)</f>
        <v>0</v>
      </c>
      <c r="BJ857" s="18" t="s">
        <v>83</v>
      </c>
      <c r="BK857" s="232">
        <f>ROUND(I857*H857,2)</f>
        <v>0</v>
      </c>
      <c r="BL857" s="18" t="s">
        <v>251</v>
      </c>
      <c r="BM857" s="231" t="s">
        <v>1504</v>
      </c>
    </row>
    <row r="858" s="2" customFormat="1" ht="24.15" customHeight="1">
      <c r="A858" s="39"/>
      <c r="B858" s="40"/>
      <c r="C858" s="275" t="s">
        <v>931</v>
      </c>
      <c r="D858" s="275" t="s">
        <v>335</v>
      </c>
      <c r="E858" s="276" t="s">
        <v>1469</v>
      </c>
      <c r="F858" s="277" t="s">
        <v>1470</v>
      </c>
      <c r="G858" s="278" t="s">
        <v>470</v>
      </c>
      <c r="H858" s="279">
        <v>1</v>
      </c>
      <c r="I858" s="280"/>
      <c r="J858" s="281">
        <f>ROUND(I858*H858,2)</f>
        <v>0</v>
      </c>
      <c r="K858" s="277" t="s">
        <v>283</v>
      </c>
      <c r="L858" s="282"/>
      <c r="M858" s="283" t="s">
        <v>1</v>
      </c>
      <c r="N858" s="284" t="s">
        <v>41</v>
      </c>
      <c r="O858" s="92"/>
      <c r="P858" s="229">
        <f>O858*H858</f>
        <v>0</v>
      </c>
      <c r="Q858" s="229">
        <v>0</v>
      </c>
      <c r="R858" s="229">
        <f>Q858*H858</f>
        <v>0</v>
      </c>
      <c r="S858" s="229">
        <v>0</v>
      </c>
      <c r="T858" s="230">
        <f>S858*H858</f>
        <v>0</v>
      </c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R858" s="231" t="s">
        <v>358</v>
      </c>
      <c r="AT858" s="231" t="s">
        <v>335</v>
      </c>
      <c r="AU858" s="231" t="s">
        <v>85</v>
      </c>
      <c r="AY858" s="18" t="s">
        <v>173</v>
      </c>
      <c r="BE858" s="232">
        <f>IF(N858="základní",J858,0)</f>
        <v>0</v>
      </c>
      <c r="BF858" s="232">
        <f>IF(N858="snížená",J858,0)</f>
        <v>0</v>
      </c>
      <c r="BG858" s="232">
        <f>IF(N858="zákl. přenesená",J858,0)</f>
        <v>0</v>
      </c>
      <c r="BH858" s="232">
        <f>IF(N858="sníž. přenesená",J858,0)</f>
        <v>0</v>
      </c>
      <c r="BI858" s="232">
        <f>IF(N858="nulová",J858,0)</f>
        <v>0</v>
      </c>
      <c r="BJ858" s="18" t="s">
        <v>83</v>
      </c>
      <c r="BK858" s="232">
        <f>ROUND(I858*H858,2)</f>
        <v>0</v>
      </c>
      <c r="BL858" s="18" t="s">
        <v>251</v>
      </c>
      <c r="BM858" s="231" t="s">
        <v>1505</v>
      </c>
    </row>
    <row r="859" s="2" customFormat="1" ht="37.8" customHeight="1">
      <c r="A859" s="39"/>
      <c r="B859" s="40"/>
      <c r="C859" s="220" t="s">
        <v>1506</v>
      </c>
      <c r="D859" s="220" t="s">
        <v>174</v>
      </c>
      <c r="E859" s="221" t="s">
        <v>1507</v>
      </c>
      <c r="F859" s="222" t="s">
        <v>1508</v>
      </c>
      <c r="G859" s="223" t="s">
        <v>470</v>
      </c>
      <c r="H859" s="224">
        <v>5</v>
      </c>
      <c r="I859" s="225"/>
      <c r="J859" s="226">
        <f>ROUND(I859*H859,2)</f>
        <v>0</v>
      </c>
      <c r="K859" s="222" t="s">
        <v>283</v>
      </c>
      <c r="L859" s="45"/>
      <c r="M859" s="227" t="s">
        <v>1</v>
      </c>
      <c r="N859" s="228" t="s">
        <v>41</v>
      </c>
      <c r="O859" s="92"/>
      <c r="P859" s="229">
        <f>O859*H859</f>
        <v>0</v>
      </c>
      <c r="Q859" s="229">
        <v>0</v>
      </c>
      <c r="R859" s="229">
        <f>Q859*H859</f>
        <v>0</v>
      </c>
      <c r="S859" s="229">
        <v>0</v>
      </c>
      <c r="T859" s="230">
        <f>S859*H859</f>
        <v>0</v>
      </c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R859" s="231" t="s">
        <v>251</v>
      </c>
      <c r="AT859" s="231" t="s">
        <v>174</v>
      </c>
      <c r="AU859" s="231" t="s">
        <v>85</v>
      </c>
      <c r="AY859" s="18" t="s">
        <v>173</v>
      </c>
      <c r="BE859" s="232">
        <f>IF(N859="základní",J859,0)</f>
        <v>0</v>
      </c>
      <c r="BF859" s="232">
        <f>IF(N859="snížená",J859,0)</f>
        <v>0</v>
      </c>
      <c r="BG859" s="232">
        <f>IF(N859="zákl. přenesená",J859,0)</f>
        <v>0</v>
      </c>
      <c r="BH859" s="232">
        <f>IF(N859="sníž. přenesená",J859,0)</f>
        <v>0</v>
      </c>
      <c r="BI859" s="232">
        <f>IF(N859="nulová",J859,0)</f>
        <v>0</v>
      </c>
      <c r="BJ859" s="18" t="s">
        <v>83</v>
      </c>
      <c r="BK859" s="232">
        <f>ROUND(I859*H859,2)</f>
        <v>0</v>
      </c>
      <c r="BL859" s="18" t="s">
        <v>251</v>
      </c>
      <c r="BM859" s="231" t="s">
        <v>1509</v>
      </c>
    </row>
    <row r="860" s="2" customFormat="1" ht="90" customHeight="1">
      <c r="A860" s="39"/>
      <c r="B860" s="40"/>
      <c r="C860" s="275" t="s">
        <v>935</v>
      </c>
      <c r="D860" s="275" t="s">
        <v>335</v>
      </c>
      <c r="E860" s="276" t="s">
        <v>1510</v>
      </c>
      <c r="F860" s="277" t="s">
        <v>1511</v>
      </c>
      <c r="G860" s="278" t="s">
        <v>470</v>
      </c>
      <c r="H860" s="279">
        <v>1</v>
      </c>
      <c r="I860" s="280"/>
      <c r="J860" s="281">
        <f>ROUND(I860*H860,2)</f>
        <v>0</v>
      </c>
      <c r="K860" s="277" t="s">
        <v>1</v>
      </c>
      <c r="L860" s="282"/>
      <c r="M860" s="283" t="s">
        <v>1</v>
      </c>
      <c r="N860" s="284" t="s">
        <v>41</v>
      </c>
      <c r="O860" s="92"/>
      <c r="P860" s="229">
        <f>O860*H860</f>
        <v>0</v>
      </c>
      <c r="Q860" s="229">
        <v>0</v>
      </c>
      <c r="R860" s="229">
        <f>Q860*H860</f>
        <v>0</v>
      </c>
      <c r="S860" s="229">
        <v>0</v>
      </c>
      <c r="T860" s="230">
        <f>S860*H860</f>
        <v>0</v>
      </c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R860" s="231" t="s">
        <v>358</v>
      </c>
      <c r="AT860" s="231" t="s">
        <v>335</v>
      </c>
      <c r="AU860" s="231" t="s">
        <v>85</v>
      </c>
      <c r="AY860" s="18" t="s">
        <v>173</v>
      </c>
      <c r="BE860" s="232">
        <f>IF(N860="základní",J860,0)</f>
        <v>0</v>
      </c>
      <c r="BF860" s="232">
        <f>IF(N860="snížená",J860,0)</f>
        <v>0</v>
      </c>
      <c r="BG860" s="232">
        <f>IF(N860="zákl. přenesená",J860,0)</f>
        <v>0</v>
      </c>
      <c r="BH860" s="232">
        <f>IF(N860="sníž. přenesená",J860,0)</f>
        <v>0</v>
      </c>
      <c r="BI860" s="232">
        <f>IF(N860="nulová",J860,0)</f>
        <v>0</v>
      </c>
      <c r="BJ860" s="18" t="s">
        <v>83</v>
      </c>
      <c r="BK860" s="232">
        <f>ROUND(I860*H860,2)</f>
        <v>0</v>
      </c>
      <c r="BL860" s="18" t="s">
        <v>251</v>
      </c>
      <c r="BM860" s="231" t="s">
        <v>1512</v>
      </c>
    </row>
    <row r="861" s="12" customFormat="1">
      <c r="A861" s="12"/>
      <c r="B861" s="238"/>
      <c r="C861" s="239"/>
      <c r="D861" s="233" t="s">
        <v>182</v>
      </c>
      <c r="E861" s="240" t="s">
        <v>1</v>
      </c>
      <c r="F861" s="241" t="s">
        <v>83</v>
      </c>
      <c r="G861" s="239"/>
      <c r="H861" s="242">
        <v>1</v>
      </c>
      <c r="I861" s="243"/>
      <c r="J861" s="239"/>
      <c r="K861" s="239"/>
      <c r="L861" s="244"/>
      <c r="M861" s="245"/>
      <c r="N861" s="246"/>
      <c r="O861" s="246"/>
      <c r="P861" s="246"/>
      <c r="Q861" s="246"/>
      <c r="R861" s="246"/>
      <c r="S861" s="246"/>
      <c r="T861" s="247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T861" s="248" t="s">
        <v>182</v>
      </c>
      <c r="AU861" s="248" t="s">
        <v>85</v>
      </c>
      <c r="AV861" s="12" t="s">
        <v>85</v>
      </c>
      <c r="AW861" s="12" t="s">
        <v>32</v>
      </c>
      <c r="AX861" s="12" t="s">
        <v>76</v>
      </c>
      <c r="AY861" s="248" t="s">
        <v>173</v>
      </c>
    </row>
    <row r="862" s="13" customFormat="1">
      <c r="A862" s="13"/>
      <c r="B862" s="249"/>
      <c r="C862" s="250"/>
      <c r="D862" s="233" t="s">
        <v>182</v>
      </c>
      <c r="E862" s="251" t="s">
        <v>1</v>
      </c>
      <c r="F862" s="252" t="s">
        <v>184</v>
      </c>
      <c r="G862" s="250"/>
      <c r="H862" s="253">
        <v>1</v>
      </c>
      <c r="I862" s="254"/>
      <c r="J862" s="250"/>
      <c r="K862" s="250"/>
      <c r="L862" s="255"/>
      <c r="M862" s="256"/>
      <c r="N862" s="257"/>
      <c r="O862" s="257"/>
      <c r="P862" s="257"/>
      <c r="Q862" s="257"/>
      <c r="R862" s="257"/>
      <c r="S862" s="257"/>
      <c r="T862" s="258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59" t="s">
        <v>182</v>
      </c>
      <c r="AU862" s="259" t="s">
        <v>85</v>
      </c>
      <c r="AV862" s="13" t="s">
        <v>178</v>
      </c>
      <c r="AW862" s="13" t="s">
        <v>32</v>
      </c>
      <c r="AX862" s="13" t="s">
        <v>83</v>
      </c>
      <c r="AY862" s="259" t="s">
        <v>173</v>
      </c>
    </row>
    <row r="863" s="2" customFormat="1" ht="90" customHeight="1">
      <c r="A863" s="39"/>
      <c r="B863" s="40"/>
      <c r="C863" s="275" t="s">
        <v>1513</v>
      </c>
      <c r="D863" s="275" t="s">
        <v>335</v>
      </c>
      <c r="E863" s="276" t="s">
        <v>1514</v>
      </c>
      <c r="F863" s="277" t="s">
        <v>1515</v>
      </c>
      <c r="G863" s="278" t="s">
        <v>470</v>
      </c>
      <c r="H863" s="279">
        <v>1</v>
      </c>
      <c r="I863" s="280"/>
      <c r="J863" s="281">
        <f>ROUND(I863*H863,2)</f>
        <v>0</v>
      </c>
      <c r="K863" s="277" t="s">
        <v>1</v>
      </c>
      <c r="L863" s="282"/>
      <c r="M863" s="283" t="s">
        <v>1</v>
      </c>
      <c r="N863" s="284" t="s">
        <v>41</v>
      </c>
      <c r="O863" s="92"/>
      <c r="P863" s="229">
        <f>O863*H863</f>
        <v>0</v>
      </c>
      <c r="Q863" s="229">
        <v>0</v>
      </c>
      <c r="R863" s="229">
        <f>Q863*H863</f>
        <v>0</v>
      </c>
      <c r="S863" s="229">
        <v>0</v>
      </c>
      <c r="T863" s="230">
        <f>S863*H863</f>
        <v>0</v>
      </c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R863" s="231" t="s">
        <v>358</v>
      </c>
      <c r="AT863" s="231" t="s">
        <v>335</v>
      </c>
      <c r="AU863" s="231" t="s">
        <v>85</v>
      </c>
      <c r="AY863" s="18" t="s">
        <v>173</v>
      </c>
      <c r="BE863" s="232">
        <f>IF(N863="základní",J863,0)</f>
        <v>0</v>
      </c>
      <c r="BF863" s="232">
        <f>IF(N863="snížená",J863,0)</f>
        <v>0</v>
      </c>
      <c r="BG863" s="232">
        <f>IF(N863="zákl. přenesená",J863,0)</f>
        <v>0</v>
      </c>
      <c r="BH863" s="232">
        <f>IF(N863="sníž. přenesená",J863,0)</f>
        <v>0</v>
      </c>
      <c r="BI863" s="232">
        <f>IF(N863="nulová",J863,0)</f>
        <v>0</v>
      </c>
      <c r="BJ863" s="18" t="s">
        <v>83</v>
      </c>
      <c r="BK863" s="232">
        <f>ROUND(I863*H863,2)</f>
        <v>0</v>
      </c>
      <c r="BL863" s="18" t="s">
        <v>251</v>
      </c>
      <c r="BM863" s="231" t="s">
        <v>1516</v>
      </c>
    </row>
    <row r="864" s="12" customFormat="1">
      <c r="A864" s="12"/>
      <c r="B864" s="238"/>
      <c r="C864" s="239"/>
      <c r="D864" s="233" t="s">
        <v>182</v>
      </c>
      <c r="E864" s="240" t="s">
        <v>1</v>
      </c>
      <c r="F864" s="241" t="s">
        <v>83</v>
      </c>
      <c r="G864" s="239"/>
      <c r="H864" s="242">
        <v>1</v>
      </c>
      <c r="I864" s="243"/>
      <c r="J864" s="239"/>
      <c r="K864" s="239"/>
      <c r="L864" s="244"/>
      <c r="M864" s="245"/>
      <c r="N864" s="246"/>
      <c r="O864" s="246"/>
      <c r="P864" s="246"/>
      <c r="Q864" s="246"/>
      <c r="R864" s="246"/>
      <c r="S864" s="246"/>
      <c r="T864" s="247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T864" s="248" t="s">
        <v>182</v>
      </c>
      <c r="AU864" s="248" t="s">
        <v>85</v>
      </c>
      <c r="AV864" s="12" t="s">
        <v>85</v>
      </c>
      <c r="AW864" s="12" t="s">
        <v>32</v>
      </c>
      <c r="AX864" s="12" t="s">
        <v>76</v>
      </c>
      <c r="AY864" s="248" t="s">
        <v>173</v>
      </c>
    </row>
    <row r="865" s="13" customFormat="1">
      <c r="A865" s="13"/>
      <c r="B865" s="249"/>
      <c r="C865" s="250"/>
      <c r="D865" s="233" t="s">
        <v>182</v>
      </c>
      <c r="E865" s="251" t="s">
        <v>1</v>
      </c>
      <c r="F865" s="252" t="s">
        <v>184</v>
      </c>
      <c r="G865" s="250"/>
      <c r="H865" s="253">
        <v>1</v>
      </c>
      <c r="I865" s="254"/>
      <c r="J865" s="250"/>
      <c r="K865" s="250"/>
      <c r="L865" s="255"/>
      <c r="M865" s="256"/>
      <c r="N865" s="257"/>
      <c r="O865" s="257"/>
      <c r="P865" s="257"/>
      <c r="Q865" s="257"/>
      <c r="R865" s="257"/>
      <c r="S865" s="257"/>
      <c r="T865" s="258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59" t="s">
        <v>182</v>
      </c>
      <c r="AU865" s="259" t="s">
        <v>85</v>
      </c>
      <c r="AV865" s="13" t="s">
        <v>178</v>
      </c>
      <c r="AW865" s="13" t="s">
        <v>32</v>
      </c>
      <c r="AX865" s="13" t="s">
        <v>83</v>
      </c>
      <c r="AY865" s="259" t="s">
        <v>173</v>
      </c>
    </row>
    <row r="866" s="2" customFormat="1" ht="90" customHeight="1">
      <c r="A866" s="39"/>
      <c r="B866" s="40"/>
      <c r="C866" s="275" t="s">
        <v>939</v>
      </c>
      <c r="D866" s="275" t="s">
        <v>335</v>
      </c>
      <c r="E866" s="276" t="s">
        <v>1517</v>
      </c>
      <c r="F866" s="277" t="s">
        <v>1518</v>
      </c>
      <c r="G866" s="278" t="s">
        <v>470</v>
      </c>
      <c r="H866" s="279">
        <v>1</v>
      </c>
      <c r="I866" s="280"/>
      <c r="J866" s="281">
        <f>ROUND(I866*H866,2)</f>
        <v>0</v>
      </c>
      <c r="K866" s="277" t="s">
        <v>1</v>
      </c>
      <c r="L866" s="282"/>
      <c r="M866" s="283" t="s">
        <v>1</v>
      </c>
      <c r="N866" s="284" t="s">
        <v>41</v>
      </c>
      <c r="O866" s="92"/>
      <c r="P866" s="229">
        <f>O866*H866</f>
        <v>0</v>
      </c>
      <c r="Q866" s="229">
        <v>0</v>
      </c>
      <c r="R866" s="229">
        <f>Q866*H866</f>
        <v>0</v>
      </c>
      <c r="S866" s="229">
        <v>0</v>
      </c>
      <c r="T866" s="230">
        <f>S866*H866</f>
        <v>0</v>
      </c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R866" s="231" t="s">
        <v>358</v>
      </c>
      <c r="AT866" s="231" t="s">
        <v>335</v>
      </c>
      <c r="AU866" s="231" t="s">
        <v>85</v>
      </c>
      <c r="AY866" s="18" t="s">
        <v>173</v>
      </c>
      <c r="BE866" s="232">
        <f>IF(N866="základní",J866,0)</f>
        <v>0</v>
      </c>
      <c r="BF866" s="232">
        <f>IF(N866="snížená",J866,0)</f>
        <v>0</v>
      </c>
      <c r="BG866" s="232">
        <f>IF(N866="zákl. přenesená",J866,0)</f>
        <v>0</v>
      </c>
      <c r="BH866" s="232">
        <f>IF(N866="sníž. přenesená",J866,0)</f>
        <v>0</v>
      </c>
      <c r="BI866" s="232">
        <f>IF(N866="nulová",J866,0)</f>
        <v>0</v>
      </c>
      <c r="BJ866" s="18" t="s">
        <v>83</v>
      </c>
      <c r="BK866" s="232">
        <f>ROUND(I866*H866,2)</f>
        <v>0</v>
      </c>
      <c r="BL866" s="18" t="s">
        <v>251</v>
      </c>
      <c r="BM866" s="231" t="s">
        <v>1519</v>
      </c>
    </row>
    <row r="867" s="12" customFormat="1">
      <c r="A867" s="12"/>
      <c r="B867" s="238"/>
      <c r="C867" s="239"/>
      <c r="D867" s="233" t="s">
        <v>182</v>
      </c>
      <c r="E867" s="240" t="s">
        <v>1</v>
      </c>
      <c r="F867" s="241" t="s">
        <v>83</v>
      </c>
      <c r="G867" s="239"/>
      <c r="H867" s="242">
        <v>1</v>
      </c>
      <c r="I867" s="243"/>
      <c r="J867" s="239"/>
      <c r="K867" s="239"/>
      <c r="L867" s="244"/>
      <c r="M867" s="245"/>
      <c r="N867" s="246"/>
      <c r="O867" s="246"/>
      <c r="P867" s="246"/>
      <c r="Q867" s="246"/>
      <c r="R867" s="246"/>
      <c r="S867" s="246"/>
      <c r="T867" s="247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T867" s="248" t="s">
        <v>182</v>
      </c>
      <c r="AU867" s="248" t="s">
        <v>85</v>
      </c>
      <c r="AV867" s="12" t="s">
        <v>85</v>
      </c>
      <c r="AW867" s="12" t="s">
        <v>32</v>
      </c>
      <c r="AX867" s="12" t="s">
        <v>76</v>
      </c>
      <c r="AY867" s="248" t="s">
        <v>173</v>
      </c>
    </row>
    <row r="868" s="13" customFormat="1">
      <c r="A868" s="13"/>
      <c r="B868" s="249"/>
      <c r="C868" s="250"/>
      <c r="D868" s="233" t="s">
        <v>182</v>
      </c>
      <c r="E868" s="251" t="s">
        <v>1</v>
      </c>
      <c r="F868" s="252" t="s">
        <v>184</v>
      </c>
      <c r="G868" s="250"/>
      <c r="H868" s="253">
        <v>1</v>
      </c>
      <c r="I868" s="254"/>
      <c r="J868" s="250"/>
      <c r="K868" s="250"/>
      <c r="L868" s="255"/>
      <c r="M868" s="256"/>
      <c r="N868" s="257"/>
      <c r="O868" s="257"/>
      <c r="P868" s="257"/>
      <c r="Q868" s="257"/>
      <c r="R868" s="257"/>
      <c r="S868" s="257"/>
      <c r="T868" s="258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59" t="s">
        <v>182</v>
      </c>
      <c r="AU868" s="259" t="s">
        <v>85</v>
      </c>
      <c r="AV868" s="13" t="s">
        <v>178</v>
      </c>
      <c r="AW868" s="13" t="s">
        <v>32</v>
      </c>
      <c r="AX868" s="13" t="s">
        <v>83</v>
      </c>
      <c r="AY868" s="259" t="s">
        <v>173</v>
      </c>
    </row>
    <row r="869" s="2" customFormat="1" ht="90" customHeight="1">
      <c r="A869" s="39"/>
      <c r="B869" s="40"/>
      <c r="C869" s="275" t="s">
        <v>1520</v>
      </c>
      <c r="D869" s="275" t="s">
        <v>335</v>
      </c>
      <c r="E869" s="276" t="s">
        <v>1521</v>
      </c>
      <c r="F869" s="277" t="s">
        <v>1522</v>
      </c>
      <c r="G869" s="278" t="s">
        <v>470</v>
      </c>
      <c r="H869" s="279">
        <v>1</v>
      </c>
      <c r="I869" s="280"/>
      <c r="J869" s="281">
        <f>ROUND(I869*H869,2)</f>
        <v>0</v>
      </c>
      <c r="K869" s="277" t="s">
        <v>1</v>
      </c>
      <c r="L869" s="282"/>
      <c r="M869" s="283" t="s">
        <v>1</v>
      </c>
      <c r="N869" s="284" t="s">
        <v>41</v>
      </c>
      <c r="O869" s="92"/>
      <c r="P869" s="229">
        <f>O869*H869</f>
        <v>0</v>
      </c>
      <c r="Q869" s="229">
        <v>0</v>
      </c>
      <c r="R869" s="229">
        <f>Q869*H869</f>
        <v>0</v>
      </c>
      <c r="S869" s="229">
        <v>0</v>
      </c>
      <c r="T869" s="230">
        <f>S869*H869</f>
        <v>0</v>
      </c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R869" s="231" t="s">
        <v>358</v>
      </c>
      <c r="AT869" s="231" t="s">
        <v>335</v>
      </c>
      <c r="AU869" s="231" t="s">
        <v>85</v>
      </c>
      <c r="AY869" s="18" t="s">
        <v>173</v>
      </c>
      <c r="BE869" s="232">
        <f>IF(N869="základní",J869,0)</f>
        <v>0</v>
      </c>
      <c r="BF869" s="232">
        <f>IF(N869="snížená",J869,0)</f>
        <v>0</v>
      </c>
      <c r="BG869" s="232">
        <f>IF(N869="zákl. přenesená",J869,0)</f>
        <v>0</v>
      </c>
      <c r="BH869" s="232">
        <f>IF(N869="sníž. přenesená",J869,0)</f>
        <v>0</v>
      </c>
      <c r="BI869" s="232">
        <f>IF(N869="nulová",J869,0)</f>
        <v>0</v>
      </c>
      <c r="BJ869" s="18" t="s">
        <v>83</v>
      </c>
      <c r="BK869" s="232">
        <f>ROUND(I869*H869,2)</f>
        <v>0</v>
      </c>
      <c r="BL869" s="18" t="s">
        <v>251</v>
      </c>
      <c r="BM869" s="231" t="s">
        <v>1523</v>
      </c>
    </row>
    <row r="870" s="2" customFormat="1">
      <c r="A870" s="39"/>
      <c r="B870" s="40"/>
      <c r="C870" s="41"/>
      <c r="D870" s="233" t="s">
        <v>180</v>
      </c>
      <c r="E870" s="41"/>
      <c r="F870" s="234" t="s">
        <v>1524</v>
      </c>
      <c r="G870" s="41"/>
      <c r="H870" s="41"/>
      <c r="I870" s="235"/>
      <c r="J870" s="41"/>
      <c r="K870" s="41"/>
      <c r="L870" s="45"/>
      <c r="M870" s="236"/>
      <c r="N870" s="237"/>
      <c r="O870" s="92"/>
      <c r="P870" s="92"/>
      <c r="Q870" s="92"/>
      <c r="R870" s="92"/>
      <c r="S870" s="92"/>
      <c r="T870" s="93"/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T870" s="18" t="s">
        <v>180</v>
      </c>
      <c r="AU870" s="18" t="s">
        <v>85</v>
      </c>
    </row>
    <row r="871" s="12" customFormat="1">
      <c r="A871" s="12"/>
      <c r="B871" s="238"/>
      <c r="C871" s="239"/>
      <c r="D871" s="233" t="s">
        <v>182</v>
      </c>
      <c r="E871" s="240" t="s">
        <v>1</v>
      </c>
      <c r="F871" s="241" t="s">
        <v>83</v>
      </c>
      <c r="G871" s="239"/>
      <c r="H871" s="242">
        <v>1</v>
      </c>
      <c r="I871" s="243"/>
      <c r="J871" s="239"/>
      <c r="K871" s="239"/>
      <c r="L871" s="244"/>
      <c r="M871" s="245"/>
      <c r="N871" s="246"/>
      <c r="O871" s="246"/>
      <c r="P871" s="246"/>
      <c r="Q871" s="246"/>
      <c r="R871" s="246"/>
      <c r="S871" s="246"/>
      <c r="T871" s="247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T871" s="248" t="s">
        <v>182</v>
      </c>
      <c r="AU871" s="248" t="s">
        <v>85</v>
      </c>
      <c r="AV871" s="12" t="s">
        <v>85</v>
      </c>
      <c r="AW871" s="12" t="s">
        <v>32</v>
      </c>
      <c r="AX871" s="12" t="s">
        <v>76</v>
      </c>
      <c r="AY871" s="248" t="s">
        <v>173</v>
      </c>
    </row>
    <row r="872" s="13" customFormat="1">
      <c r="A872" s="13"/>
      <c r="B872" s="249"/>
      <c r="C872" s="250"/>
      <c r="D872" s="233" t="s">
        <v>182</v>
      </c>
      <c r="E872" s="251" t="s">
        <v>1</v>
      </c>
      <c r="F872" s="252" t="s">
        <v>184</v>
      </c>
      <c r="G872" s="250"/>
      <c r="H872" s="253">
        <v>1</v>
      </c>
      <c r="I872" s="254"/>
      <c r="J872" s="250"/>
      <c r="K872" s="250"/>
      <c r="L872" s="255"/>
      <c r="M872" s="256"/>
      <c r="N872" s="257"/>
      <c r="O872" s="257"/>
      <c r="P872" s="257"/>
      <c r="Q872" s="257"/>
      <c r="R872" s="257"/>
      <c r="S872" s="257"/>
      <c r="T872" s="258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59" t="s">
        <v>182</v>
      </c>
      <c r="AU872" s="259" t="s">
        <v>85</v>
      </c>
      <c r="AV872" s="13" t="s">
        <v>178</v>
      </c>
      <c r="AW872" s="13" t="s">
        <v>32</v>
      </c>
      <c r="AX872" s="13" t="s">
        <v>83</v>
      </c>
      <c r="AY872" s="259" t="s">
        <v>173</v>
      </c>
    </row>
    <row r="873" s="2" customFormat="1" ht="90" customHeight="1">
      <c r="A873" s="39"/>
      <c r="B873" s="40"/>
      <c r="C873" s="275" t="s">
        <v>942</v>
      </c>
      <c r="D873" s="275" t="s">
        <v>335</v>
      </c>
      <c r="E873" s="276" t="s">
        <v>1525</v>
      </c>
      <c r="F873" s="277" t="s">
        <v>1526</v>
      </c>
      <c r="G873" s="278" t="s">
        <v>470</v>
      </c>
      <c r="H873" s="279">
        <v>1</v>
      </c>
      <c r="I873" s="280"/>
      <c r="J873" s="281">
        <f>ROUND(I873*H873,2)</f>
        <v>0</v>
      </c>
      <c r="K873" s="277" t="s">
        <v>1</v>
      </c>
      <c r="L873" s="282"/>
      <c r="M873" s="283" t="s">
        <v>1</v>
      </c>
      <c r="N873" s="284" t="s">
        <v>41</v>
      </c>
      <c r="O873" s="92"/>
      <c r="P873" s="229">
        <f>O873*H873</f>
        <v>0</v>
      </c>
      <c r="Q873" s="229">
        <v>0</v>
      </c>
      <c r="R873" s="229">
        <f>Q873*H873</f>
        <v>0</v>
      </c>
      <c r="S873" s="229">
        <v>0</v>
      </c>
      <c r="T873" s="230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31" t="s">
        <v>358</v>
      </c>
      <c r="AT873" s="231" t="s">
        <v>335</v>
      </c>
      <c r="AU873" s="231" t="s">
        <v>85</v>
      </c>
      <c r="AY873" s="18" t="s">
        <v>173</v>
      </c>
      <c r="BE873" s="232">
        <f>IF(N873="základní",J873,0)</f>
        <v>0</v>
      </c>
      <c r="BF873" s="232">
        <f>IF(N873="snížená",J873,0)</f>
        <v>0</v>
      </c>
      <c r="BG873" s="232">
        <f>IF(N873="zákl. přenesená",J873,0)</f>
        <v>0</v>
      </c>
      <c r="BH873" s="232">
        <f>IF(N873="sníž. přenesená",J873,0)</f>
        <v>0</v>
      </c>
      <c r="BI873" s="232">
        <f>IF(N873="nulová",J873,0)</f>
        <v>0</v>
      </c>
      <c r="BJ873" s="18" t="s">
        <v>83</v>
      </c>
      <c r="BK873" s="232">
        <f>ROUND(I873*H873,2)</f>
        <v>0</v>
      </c>
      <c r="BL873" s="18" t="s">
        <v>251</v>
      </c>
      <c r="BM873" s="231" t="s">
        <v>1527</v>
      </c>
    </row>
    <row r="874" s="12" customFormat="1">
      <c r="A874" s="12"/>
      <c r="B874" s="238"/>
      <c r="C874" s="239"/>
      <c r="D874" s="233" t="s">
        <v>182</v>
      </c>
      <c r="E874" s="240" t="s">
        <v>1</v>
      </c>
      <c r="F874" s="241" t="s">
        <v>83</v>
      </c>
      <c r="G874" s="239"/>
      <c r="H874" s="242">
        <v>1</v>
      </c>
      <c r="I874" s="243"/>
      <c r="J874" s="239"/>
      <c r="K874" s="239"/>
      <c r="L874" s="244"/>
      <c r="M874" s="245"/>
      <c r="N874" s="246"/>
      <c r="O874" s="246"/>
      <c r="P874" s="246"/>
      <c r="Q874" s="246"/>
      <c r="R874" s="246"/>
      <c r="S874" s="246"/>
      <c r="T874" s="247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T874" s="248" t="s">
        <v>182</v>
      </c>
      <c r="AU874" s="248" t="s">
        <v>85</v>
      </c>
      <c r="AV874" s="12" t="s">
        <v>85</v>
      </c>
      <c r="AW874" s="12" t="s">
        <v>32</v>
      </c>
      <c r="AX874" s="12" t="s">
        <v>76</v>
      </c>
      <c r="AY874" s="248" t="s">
        <v>173</v>
      </c>
    </row>
    <row r="875" s="13" customFormat="1">
      <c r="A875" s="13"/>
      <c r="B875" s="249"/>
      <c r="C875" s="250"/>
      <c r="D875" s="233" t="s">
        <v>182</v>
      </c>
      <c r="E875" s="251" t="s">
        <v>1</v>
      </c>
      <c r="F875" s="252" t="s">
        <v>184</v>
      </c>
      <c r="G875" s="250"/>
      <c r="H875" s="253">
        <v>1</v>
      </c>
      <c r="I875" s="254"/>
      <c r="J875" s="250"/>
      <c r="K875" s="250"/>
      <c r="L875" s="255"/>
      <c r="M875" s="256"/>
      <c r="N875" s="257"/>
      <c r="O875" s="257"/>
      <c r="P875" s="257"/>
      <c r="Q875" s="257"/>
      <c r="R875" s="257"/>
      <c r="S875" s="257"/>
      <c r="T875" s="258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59" t="s">
        <v>182</v>
      </c>
      <c r="AU875" s="259" t="s">
        <v>85</v>
      </c>
      <c r="AV875" s="13" t="s">
        <v>178</v>
      </c>
      <c r="AW875" s="13" t="s">
        <v>32</v>
      </c>
      <c r="AX875" s="13" t="s">
        <v>83</v>
      </c>
      <c r="AY875" s="259" t="s">
        <v>173</v>
      </c>
    </row>
    <row r="876" s="2" customFormat="1" ht="16.5" customHeight="1">
      <c r="A876" s="39"/>
      <c r="B876" s="40"/>
      <c r="C876" s="220" t="s">
        <v>1528</v>
      </c>
      <c r="D876" s="220" t="s">
        <v>174</v>
      </c>
      <c r="E876" s="221" t="s">
        <v>1529</v>
      </c>
      <c r="F876" s="222" t="s">
        <v>1530</v>
      </c>
      <c r="G876" s="223" t="s">
        <v>470</v>
      </c>
      <c r="H876" s="224">
        <v>10</v>
      </c>
      <c r="I876" s="225"/>
      <c r="J876" s="226">
        <f>ROUND(I876*H876,2)</f>
        <v>0</v>
      </c>
      <c r="K876" s="222" t="s">
        <v>283</v>
      </c>
      <c r="L876" s="45"/>
      <c r="M876" s="227" t="s">
        <v>1</v>
      </c>
      <c r="N876" s="228" t="s">
        <v>41</v>
      </c>
      <c r="O876" s="92"/>
      <c r="P876" s="229">
        <f>O876*H876</f>
        <v>0</v>
      </c>
      <c r="Q876" s="229">
        <v>0</v>
      </c>
      <c r="R876" s="229">
        <f>Q876*H876</f>
        <v>0</v>
      </c>
      <c r="S876" s="229">
        <v>0</v>
      </c>
      <c r="T876" s="230">
        <f>S876*H876</f>
        <v>0</v>
      </c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R876" s="231" t="s">
        <v>251</v>
      </c>
      <c r="AT876" s="231" t="s">
        <v>174</v>
      </c>
      <c r="AU876" s="231" t="s">
        <v>85</v>
      </c>
      <c r="AY876" s="18" t="s">
        <v>173</v>
      </c>
      <c r="BE876" s="232">
        <f>IF(N876="základní",J876,0)</f>
        <v>0</v>
      </c>
      <c r="BF876" s="232">
        <f>IF(N876="snížená",J876,0)</f>
        <v>0</v>
      </c>
      <c r="BG876" s="232">
        <f>IF(N876="zákl. přenesená",J876,0)</f>
        <v>0</v>
      </c>
      <c r="BH876" s="232">
        <f>IF(N876="sníž. přenesená",J876,0)</f>
        <v>0</v>
      </c>
      <c r="BI876" s="232">
        <f>IF(N876="nulová",J876,0)</f>
        <v>0</v>
      </c>
      <c r="BJ876" s="18" t="s">
        <v>83</v>
      </c>
      <c r="BK876" s="232">
        <f>ROUND(I876*H876,2)</f>
        <v>0</v>
      </c>
      <c r="BL876" s="18" t="s">
        <v>251</v>
      </c>
      <c r="BM876" s="231" t="s">
        <v>1531</v>
      </c>
    </row>
    <row r="877" s="2" customFormat="1" ht="16.5" customHeight="1">
      <c r="A877" s="39"/>
      <c r="B877" s="40"/>
      <c r="C877" s="275" t="s">
        <v>946</v>
      </c>
      <c r="D877" s="275" t="s">
        <v>335</v>
      </c>
      <c r="E877" s="276" t="s">
        <v>1532</v>
      </c>
      <c r="F877" s="277" t="s">
        <v>1533</v>
      </c>
      <c r="G877" s="278" t="s">
        <v>470</v>
      </c>
      <c r="H877" s="279">
        <v>2</v>
      </c>
      <c r="I877" s="280"/>
      <c r="J877" s="281">
        <f>ROUND(I877*H877,2)</f>
        <v>0</v>
      </c>
      <c r="K877" s="277" t="s">
        <v>283</v>
      </c>
      <c r="L877" s="282"/>
      <c r="M877" s="283" t="s">
        <v>1</v>
      </c>
      <c r="N877" s="284" t="s">
        <v>41</v>
      </c>
      <c r="O877" s="92"/>
      <c r="P877" s="229">
        <f>O877*H877</f>
        <v>0</v>
      </c>
      <c r="Q877" s="229">
        <v>0</v>
      </c>
      <c r="R877" s="229">
        <f>Q877*H877</f>
        <v>0</v>
      </c>
      <c r="S877" s="229">
        <v>0</v>
      </c>
      <c r="T877" s="230">
        <f>S877*H877</f>
        <v>0</v>
      </c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R877" s="231" t="s">
        <v>358</v>
      </c>
      <c r="AT877" s="231" t="s">
        <v>335</v>
      </c>
      <c r="AU877" s="231" t="s">
        <v>85</v>
      </c>
      <c r="AY877" s="18" t="s">
        <v>173</v>
      </c>
      <c r="BE877" s="232">
        <f>IF(N877="základní",J877,0)</f>
        <v>0</v>
      </c>
      <c r="BF877" s="232">
        <f>IF(N877="snížená",J877,0)</f>
        <v>0</v>
      </c>
      <c r="BG877" s="232">
        <f>IF(N877="zákl. přenesená",J877,0)</f>
        <v>0</v>
      </c>
      <c r="BH877" s="232">
        <f>IF(N877="sníž. přenesená",J877,0)</f>
        <v>0</v>
      </c>
      <c r="BI877" s="232">
        <f>IF(N877="nulová",J877,0)</f>
        <v>0</v>
      </c>
      <c r="BJ877" s="18" t="s">
        <v>83</v>
      </c>
      <c r="BK877" s="232">
        <f>ROUND(I877*H877,2)</f>
        <v>0</v>
      </c>
      <c r="BL877" s="18" t="s">
        <v>251</v>
      </c>
      <c r="BM877" s="231" t="s">
        <v>1534</v>
      </c>
    </row>
    <row r="878" s="2" customFormat="1" ht="16.5" customHeight="1">
      <c r="A878" s="39"/>
      <c r="B878" s="40"/>
      <c r="C878" s="275" t="s">
        <v>1535</v>
      </c>
      <c r="D878" s="275" t="s">
        <v>335</v>
      </c>
      <c r="E878" s="276" t="s">
        <v>1536</v>
      </c>
      <c r="F878" s="277" t="s">
        <v>1537</v>
      </c>
      <c r="G878" s="278" t="s">
        <v>470</v>
      </c>
      <c r="H878" s="279">
        <v>4</v>
      </c>
      <c r="I878" s="280"/>
      <c r="J878" s="281">
        <f>ROUND(I878*H878,2)</f>
        <v>0</v>
      </c>
      <c r="K878" s="277" t="s">
        <v>283</v>
      </c>
      <c r="L878" s="282"/>
      <c r="M878" s="283" t="s">
        <v>1</v>
      </c>
      <c r="N878" s="284" t="s">
        <v>41</v>
      </c>
      <c r="O878" s="92"/>
      <c r="P878" s="229">
        <f>O878*H878</f>
        <v>0</v>
      </c>
      <c r="Q878" s="229">
        <v>0</v>
      </c>
      <c r="R878" s="229">
        <f>Q878*H878</f>
        <v>0</v>
      </c>
      <c r="S878" s="229">
        <v>0</v>
      </c>
      <c r="T878" s="230">
        <f>S878*H878</f>
        <v>0</v>
      </c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R878" s="231" t="s">
        <v>358</v>
      </c>
      <c r="AT878" s="231" t="s">
        <v>335</v>
      </c>
      <c r="AU878" s="231" t="s">
        <v>85</v>
      </c>
      <c r="AY878" s="18" t="s">
        <v>173</v>
      </c>
      <c r="BE878" s="232">
        <f>IF(N878="základní",J878,0)</f>
        <v>0</v>
      </c>
      <c r="BF878" s="232">
        <f>IF(N878="snížená",J878,0)</f>
        <v>0</v>
      </c>
      <c r="BG878" s="232">
        <f>IF(N878="zákl. přenesená",J878,0)</f>
        <v>0</v>
      </c>
      <c r="BH878" s="232">
        <f>IF(N878="sníž. přenesená",J878,0)</f>
        <v>0</v>
      </c>
      <c r="BI878" s="232">
        <f>IF(N878="nulová",J878,0)</f>
        <v>0</v>
      </c>
      <c r="BJ878" s="18" t="s">
        <v>83</v>
      </c>
      <c r="BK878" s="232">
        <f>ROUND(I878*H878,2)</f>
        <v>0</v>
      </c>
      <c r="BL878" s="18" t="s">
        <v>251</v>
      </c>
      <c r="BM878" s="231" t="s">
        <v>1538</v>
      </c>
    </row>
    <row r="879" s="2" customFormat="1" ht="16.5" customHeight="1">
      <c r="A879" s="39"/>
      <c r="B879" s="40"/>
      <c r="C879" s="275" t="s">
        <v>949</v>
      </c>
      <c r="D879" s="275" t="s">
        <v>335</v>
      </c>
      <c r="E879" s="276" t="s">
        <v>1539</v>
      </c>
      <c r="F879" s="277" t="s">
        <v>1540</v>
      </c>
      <c r="G879" s="278" t="s">
        <v>470</v>
      </c>
      <c r="H879" s="279">
        <v>4</v>
      </c>
      <c r="I879" s="280"/>
      <c r="J879" s="281">
        <f>ROUND(I879*H879,2)</f>
        <v>0</v>
      </c>
      <c r="K879" s="277" t="s">
        <v>283</v>
      </c>
      <c r="L879" s="282"/>
      <c r="M879" s="283" t="s">
        <v>1</v>
      </c>
      <c r="N879" s="284" t="s">
        <v>41</v>
      </c>
      <c r="O879" s="92"/>
      <c r="P879" s="229">
        <f>O879*H879</f>
        <v>0</v>
      </c>
      <c r="Q879" s="229">
        <v>0</v>
      </c>
      <c r="R879" s="229">
        <f>Q879*H879</f>
        <v>0</v>
      </c>
      <c r="S879" s="229">
        <v>0</v>
      </c>
      <c r="T879" s="230">
        <f>S879*H879</f>
        <v>0</v>
      </c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R879" s="231" t="s">
        <v>358</v>
      </c>
      <c r="AT879" s="231" t="s">
        <v>335</v>
      </c>
      <c r="AU879" s="231" t="s">
        <v>85</v>
      </c>
      <c r="AY879" s="18" t="s">
        <v>173</v>
      </c>
      <c r="BE879" s="232">
        <f>IF(N879="základní",J879,0)</f>
        <v>0</v>
      </c>
      <c r="BF879" s="232">
        <f>IF(N879="snížená",J879,0)</f>
        <v>0</v>
      </c>
      <c r="BG879" s="232">
        <f>IF(N879="zákl. přenesená",J879,0)</f>
        <v>0</v>
      </c>
      <c r="BH879" s="232">
        <f>IF(N879="sníž. přenesená",J879,0)</f>
        <v>0</v>
      </c>
      <c r="BI879" s="232">
        <f>IF(N879="nulová",J879,0)</f>
        <v>0</v>
      </c>
      <c r="BJ879" s="18" t="s">
        <v>83</v>
      </c>
      <c r="BK879" s="232">
        <f>ROUND(I879*H879,2)</f>
        <v>0</v>
      </c>
      <c r="BL879" s="18" t="s">
        <v>251</v>
      </c>
      <c r="BM879" s="231" t="s">
        <v>1541</v>
      </c>
    </row>
    <row r="880" s="2" customFormat="1" ht="24.15" customHeight="1">
      <c r="A880" s="39"/>
      <c r="B880" s="40"/>
      <c r="C880" s="220" t="s">
        <v>1542</v>
      </c>
      <c r="D880" s="220" t="s">
        <v>174</v>
      </c>
      <c r="E880" s="221" t="s">
        <v>1543</v>
      </c>
      <c r="F880" s="222" t="s">
        <v>1544</v>
      </c>
      <c r="G880" s="223" t="s">
        <v>470</v>
      </c>
      <c r="H880" s="224">
        <v>9</v>
      </c>
      <c r="I880" s="225"/>
      <c r="J880" s="226">
        <f>ROUND(I880*H880,2)</f>
        <v>0</v>
      </c>
      <c r="K880" s="222" t="s">
        <v>283</v>
      </c>
      <c r="L880" s="45"/>
      <c r="M880" s="227" t="s">
        <v>1</v>
      </c>
      <c r="N880" s="228" t="s">
        <v>41</v>
      </c>
      <c r="O880" s="92"/>
      <c r="P880" s="229">
        <f>O880*H880</f>
        <v>0</v>
      </c>
      <c r="Q880" s="229">
        <v>0</v>
      </c>
      <c r="R880" s="229">
        <f>Q880*H880</f>
        <v>0</v>
      </c>
      <c r="S880" s="229">
        <v>0</v>
      </c>
      <c r="T880" s="230">
        <f>S880*H880</f>
        <v>0</v>
      </c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R880" s="231" t="s">
        <v>251</v>
      </c>
      <c r="AT880" s="231" t="s">
        <v>174</v>
      </c>
      <c r="AU880" s="231" t="s">
        <v>85</v>
      </c>
      <c r="AY880" s="18" t="s">
        <v>173</v>
      </c>
      <c r="BE880" s="232">
        <f>IF(N880="základní",J880,0)</f>
        <v>0</v>
      </c>
      <c r="BF880" s="232">
        <f>IF(N880="snížená",J880,0)</f>
        <v>0</v>
      </c>
      <c r="BG880" s="232">
        <f>IF(N880="zákl. přenesená",J880,0)</f>
        <v>0</v>
      </c>
      <c r="BH880" s="232">
        <f>IF(N880="sníž. přenesená",J880,0)</f>
        <v>0</v>
      </c>
      <c r="BI880" s="232">
        <f>IF(N880="nulová",J880,0)</f>
        <v>0</v>
      </c>
      <c r="BJ880" s="18" t="s">
        <v>83</v>
      </c>
      <c r="BK880" s="232">
        <f>ROUND(I880*H880,2)</f>
        <v>0</v>
      </c>
      <c r="BL880" s="18" t="s">
        <v>251</v>
      </c>
      <c r="BM880" s="231" t="s">
        <v>1545</v>
      </c>
    </row>
    <row r="881" s="2" customFormat="1" ht="16.5" customHeight="1">
      <c r="A881" s="39"/>
      <c r="B881" s="40"/>
      <c r="C881" s="275" t="s">
        <v>957</v>
      </c>
      <c r="D881" s="275" t="s">
        <v>335</v>
      </c>
      <c r="E881" s="276" t="s">
        <v>1546</v>
      </c>
      <c r="F881" s="277" t="s">
        <v>1547</v>
      </c>
      <c r="G881" s="278" t="s">
        <v>470</v>
      </c>
      <c r="H881" s="279">
        <v>9</v>
      </c>
      <c r="I881" s="280"/>
      <c r="J881" s="281">
        <f>ROUND(I881*H881,2)</f>
        <v>0</v>
      </c>
      <c r="K881" s="277" t="s">
        <v>283</v>
      </c>
      <c r="L881" s="282"/>
      <c r="M881" s="283" t="s">
        <v>1</v>
      </c>
      <c r="N881" s="284" t="s">
        <v>41</v>
      </c>
      <c r="O881" s="92"/>
      <c r="P881" s="229">
        <f>O881*H881</f>
        <v>0</v>
      </c>
      <c r="Q881" s="229">
        <v>0</v>
      </c>
      <c r="R881" s="229">
        <f>Q881*H881</f>
        <v>0</v>
      </c>
      <c r="S881" s="229">
        <v>0</v>
      </c>
      <c r="T881" s="230">
        <f>S881*H881</f>
        <v>0</v>
      </c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R881" s="231" t="s">
        <v>358</v>
      </c>
      <c r="AT881" s="231" t="s">
        <v>335</v>
      </c>
      <c r="AU881" s="231" t="s">
        <v>85</v>
      </c>
      <c r="AY881" s="18" t="s">
        <v>173</v>
      </c>
      <c r="BE881" s="232">
        <f>IF(N881="základní",J881,0)</f>
        <v>0</v>
      </c>
      <c r="BF881" s="232">
        <f>IF(N881="snížená",J881,0)</f>
        <v>0</v>
      </c>
      <c r="BG881" s="232">
        <f>IF(N881="zákl. přenesená",J881,0)</f>
        <v>0</v>
      </c>
      <c r="BH881" s="232">
        <f>IF(N881="sníž. přenesená",J881,0)</f>
        <v>0</v>
      </c>
      <c r="BI881" s="232">
        <f>IF(N881="nulová",J881,0)</f>
        <v>0</v>
      </c>
      <c r="BJ881" s="18" t="s">
        <v>83</v>
      </c>
      <c r="BK881" s="232">
        <f>ROUND(I881*H881,2)</f>
        <v>0</v>
      </c>
      <c r="BL881" s="18" t="s">
        <v>251</v>
      </c>
      <c r="BM881" s="231" t="s">
        <v>1548</v>
      </c>
    </row>
    <row r="882" s="2" customFormat="1" ht="24.15" customHeight="1">
      <c r="A882" s="39"/>
      <c r="B882" s="40"/>
      <c r="C882" s="220" t="s">
        <v>1549</v>
      </c>
      <c r="D882" s="220" t="s">
        <v>174</v>
      </c>
      <c r="E882" s="221" t="s">
        <v>1550</v>
      </c>
      <c r="F882" s="222" t="s">
        <v>1551</v>
      </c>
      <c r="G882" s="223" t="s">
        <v>470</v>
      </c>
      <c r="H882" s="224">
        <v>4</v>
      </c>
      <c r="I882" s="225"/>
      <c r="J882" s="226">
        <f>ROUND(I882*H882,2)</f>
        <v>0</v>
      </c>
      <c r="K882" s="222" t="s">
        <v>283</v>
      </c>
      <c r="L882" s="45"/>
      <c r="M882" s="227" t="s">
        <v>1</v>
      </c>
      <c r="N882" s="228" t="s">
        <v>41</v>
      </c>
      <c r="O882" s="92"/>
      <c r="P882" s="229">
        <f>O882*H882</f>
        <v>0</v>
      </c>
      <c r="Q882" s="229">
        <v>0</v>
      </c>
      <c r="R882" s="229">
        <f>Q882*H882</f>
        <v>0</v>
      </c>
      <c r="S882" s="229">
        <v>0</v>
      </c>
      <c r="T882" s="230">
        <f>S882*H882</f>
        <v>0</v>
      </c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R882" s="231" t="s">
        <v>251</v>
      </c>
      <c r="AT882" s="231" t="s">
        <v>174</v>
      </c>
      <c r="AU882" s="231" t="s">
        <v>85</v>
      </c>
      <c r="AY882" s="18" t="s">
        <v>173</v>
      </c>
      <c r="BE882" s="232">
        <f>IF(N882="základní",J882,0)</f>
        <v>0</v>
      </c>
      <c r="BF882" s="232">
        <f>IF(N882="snížená",J882,0)</f>
        <v>0</v>
      </c>
      <c r="BG882" s="232">
        <f>IF(N882="zákl. přenesená",J882,0)</f>
        <v>0</v>
      </c>
      <c r="BH882" s="232">
        <f>IF(N882="sníž. přenesená",J882,0)</f>
        <v>0</v>
      </c>
      <c r="BI882" s="232">
        <f>IF(N882="nulová",J882,0)</f>
        <v>0</v>
      </c>
      <c r="BJ882" s="18" t="s">
        <v>83</v>
      </c>
      <c r="BK882" s="232">
        <f>ROUND(I882*H882,2)</f>
        <v>0</v>
      </c>
      <c r="BL882" s="18" t="s">
        <v>251</v>
      </c>
      <c r="BM882" s="231" t="s">
        <v>1552</v>
      </c>
    </row>
    <row r="883" s="2" customFormat="1" ht="16.5" customHeight="1">
      <c r="A883" s="39"/>
      <c r="B883" s="40"/>
      <c r="C883" s="275" t="s">
        <v>961</v>
      </c>
      <c r="D883" s="275" t="s">
        <v>335</v>
      </c>
      <c r="E883" s="276" t="s">
        <v>1553</v>
      </c>
      <c r="F883" s="277" t="s">
        <v>1554</v>
      </c>
      <c r="G883" s="278" t="s">
        <v>470</v>
      </c>
      <c r="H883" s="279">
        <v>4</v>
      </c>
      <c r="I883" s="280"/>
      <c r="J883" s="281">
        <f>ROUND(I883*H883,2)</f>
        <v>0</v>
      </c>
      <c r="K883" s="277" t="s">
        <v>1</v>
      </c>
      <c r="L883" s="282"/>
      <c r="M883" s="283" t="s">
        <v>1</v>
      </c>
      <c r="N883" s="284" t="s">
        <v>41</v>
      </c>
      <c r="O883" s="92"/>
      <c r="P883" s="229">
        <f>O883*H883</f>
        <v>0</v>
      </c>
      <c r="Q883" s="229">
        <v>0</v>
      </c>
      <c r="R883" s="229">
        <f>Q883*H883</f>
        <v>0</v>
      </c>
      <c r="S883" s="229">
        <v>0</v>
      </c>
      <c r="T883" s="230">
        <f>S883*H883</f>
        <v>0</v>
      </c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R883" s="231" t="s">
        <v>358</v>
      </c>
      <c r="AT883" s="231" t="s">
        <v>335</v>
      </c>
      <c r="AU883" s="231" t="s">
        <v>85</v>
      </c>
      <c r="AY883" s="18" t="s">
        <v>173</v>
      </c>
      <c r="BE883" s="232">
        <f>IF(N883="základní",J883,0)</f>
        <v>0</v>
      </c>
      <c r="BF883" s="232">
        <f>IF(N883="snížená",J883,0)</f>
        <v>0</v>
      </c>
      <c r="BG883" s="232">
        <f>IF(N883="zákl. přenesená",J883,0)</f>
        <v>0</v>
      </c>
      <c r="BH883" s="232">
        <f>IF(N883="sníž. přenesená",J883,0)</f>
        <v>0</v>
      </c>
      <c r="BI883" s="232">
        <f>IF(N883="nulová",J883,0)</f>
        <v>0</v>
      </c>
      <c r="BJ883" s="18" t="s">
        <v>83</v>
      </c>
      <c r="BK883" s="232">
        <f>ROUND(I883*H883,2)</f>
        <v>0</v>
      </c>
      <c r="BL883" s="18" t="s">
        <v>251</v>
      </c>
      <c r="BM883" s="231" t="s">
        <v>1555</v>
      </c>
    </row>
    <row r="884" s="2" customFormat="1" ht="24.15" customHeight="1">
      <c r="A884" s="39"/>
      <c r="B884" s="40"/>
      <c r="C884" s="220" t="s">
        <v>1556</v>
      </c>
      <c r="D884" s="220" t="s">
        <v>174</v>
      </c>
      <c r="E884" s="221" t="s">
        <v>1557</v>
      </c>
      <c r="F884" s="222" t="s">
        <v>1558</v>
      </c>
      <c r="G884" s="223" t="s">
        <v>470</v>
      </c>
      <c r="H884" s="224">
        <v>8</v>
      </c>
      <c r="I884" s="225"/>
      <c r="J884" s="226">
        <f>ROUND(I884*H884,2)</f>
        <v>0</v>
      </c>
      <c r="K884" s="222" t="s">
        <v>283</v>
      </c>
      <c r="L884" s="45"/>
      <c r="M884" s="227" t="s">
        <v>1</v>
      </c>
      <c r="N884" s="228" t="s">
        <v>41</v>
      </c>
      <c r="O884" s="92"/>
      <c r="P884" s="229">
        <f>O884*H884</f>
        <v>0</v>
      </c>
      <c r="Q884" s="229">
        <v>0</v>
      </c>
      <c r="R884" s="229">
        <f>Q884*H884</f>
        <v>0</v>
      </c>
      <c r="S884" s="229">
        <v>0</v>
      </c>
      <c r="T884" s="230">
        <f>S884*H884</f>
        <v>0</v>
      </c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R884" s="231" t="s">
        <v>251</v>
      </c>
      <c r="AT884" s="231" t="s">
        <v>174</v>
      </c>
      <c r="AU884" s="231" t="s">
        <v>85</v>
      </c>
      <c r="AY884" s="18" t="s">
        <v>173</v>
      </c>
      <c r="BE884" s="232">
        <f>IF(N884="základní",J884,0)</f>
        <v>0</v>
      </c>
      <c r="BF884" s="232">
        <f>IF(N884="snížená",J884,0)</f>
        <v>0</v>
      </c>
      <c r="BG884" s="232">
        <f>IF(N884="zákl. přenesená",J884,0)</f>
        <v>0</v>
      </c>
      <c r="BH884" s="232">
        <f>IF(N884="sníž. přenesená",J884,0)</f>
        <v>0</v>
      </c>
      <c r="BI884" s="232">
        <f>IF(N884="nulová",J884,0)</f>
        <v>0</v>
      </c>
      <c r="BJ884" s="18" t="s">
        <v>83</v>
      </c>
      <c r="BK884" s="232">
        <f>ROUND(I884*H884,2)</f>
        <v>0</v>
      </c>
      <c r="BL884" s="18" t="s">
        <v>251</v>
      </c>
      <c r="BM884" s="231" t="s">
        <v>1559</v>
      </c>
    </row>
    <row r="885" s="2" customFormat="1" ht="24.15" customHeight="1">
      <c r="A885" s="39"/>
      <c r="B885" s="40"/>
      <c r="C885" s="275" t="s">
        <v>966</v>
      </c>
      <c r="D885" s="275" t="s">
        <v>335</v>
      </c>
      <c r="E885" s="276" t="s">
        <v>1560</v>
      </c>
      <c r="F885" s="277" t="s">
        <v>1561</v>
      </c>
      <c r="G885" s="278" t="s">
        <v>470</v>
      </c>
      <c r="H885" s="279">
        <v>2</v>
      </c>
      <c r="I885" s="280"/>
      <c r="J885" s="281">
        <f>ROUND(I885*H885,2)</f>
        <v>0</v>
      </c>
      <c r="K885" s="277" t="s">
        <v>283</v>
      </c>
      <c r="L885" s="282"/>
      <c r="M885" s="283" t="s">
        <v>1</v>
      </c>
      <c r="N885" s="284" t="s">
        <v>41</v>
      </c>
      <c r="O885" s="92"/>
      <c r="P885" s="229">
        <f>O885*H885</f>
        <v>0</v>
      </c>
      <c r="Q885" s="229">
        <v>0</v>
      </c>
      <c r="R885" s="229">
        <f>Q885*H885</f>
        <v>0</v>
      </c>
      <c r="S885" s="229">
        <v>0</v>
      </c>
      <c r="T885" s="230">
        <f>S885*H885</f>
        <v>0</v>
      </c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R885" s="231" t="s">
        <v>358</v>
      </c>
      <c r="AT885" s="231" t="s">
        <v>335</v>
      </c>
      <c r="AU885" s="231" t="s">
        <v>85</v>
      </c>
      <c r="AY885" s="18" t="s">
        <v>173</v>
      </c>
      <c r="BE885" s="232">
        <f>IF(N885="základní",J885,0)</f>
        <v>0</v>
      </c>
      <c r="BF885" s="232">
        <f>IF(N885="snížená",J885,0)</f>
        <v>0</v>
      </c>
      <c r="BG885" s="232">
        <f>IF(N885="zákl. přenesená",J885,0)</f>
        <v>0</v>
      </c>
      <c r="BH885" s="232">
        <f>IF(N885="sníž. přenesená",J885,0)</f>
        <v>0</v>
      </c>
      <c r="BI885" s="232">
        <f>IF(N885="nulová",J885,0)</f>
        <v>0</v>
      </c>
      <c r="BJ885" s="18" t="s">
        <v>83</v>
      </c>
      <c r="BK885" s="232">
        <f>ROUND(I885*H885,2)</f>
        <v>0</v>
      </c>
      <c r="BL885" s="18" t="s">
        <v>251</v>
      </c>
      <c r="BM885" s="231" t="s">
        <v>1562</v>
      </c>
    </row>
    <row r="886" s="12" customFormat="1">
      <c r="A886" s="12"/>
      <c r="B886" s="238"/>
      <c r="C886" s="239"/>
      <c r="D886" s="233" t="s">
        <v>182</v>
      </c>
      <c r="E886" s="240" t="s">
        <v>1</v>
      </c>
      <c r="F886" s="241" t="s">
        <v>1563</v>
      </c>
      <c r="G886" s="239"/>
      <c r="H886" s="242">
        <v>2</v>
      </c>
      <c r="I886" s="243"/>
      <c r="J886" s="239"/>
      <c r="K886" s="239"/>
      <c r="L886" s="244"/>
      <c r="M886" s="245"/>
      <c r="N886" s="246"/>
      <c r="O886" s="246"/>
      <c r="P886" s="246"/>
      <c r="Q886" s="246"/>
      <c r="R886" s="246"/>
      <c r="S886" s="246"/>
      <c r="T886" s="247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T886" s="248" t="s">
        <v>182</v>
      </c>
      <c r="AU886" s="248" t="s">
        <v>85</v>
      </c>
      <c r="AV886" s="12" t="s">
        <v>85</v>
      </c>
      <c r="AW886" s="12" t="s">
        <v>32</v>
      </c>
      <c r="AX886" s="12" t="s">
        <v>76</v>
      </c>
      <c r="AY886" s="248" t="s">
        <v>173</v>
      </c>
    </row>
    <row r="887" s="13" customFormat="1">
      <c r="A887" s="13"/>
      <c r="B887" s="249"/>
      <c r="C887" s="250"/>
      <c r="D887" s="233" t="s">
        <v>182</v>
      </c>
      <c r="E887" s="251" t="s">
        <v>1</v>
      </c>
      <c r="F887" s="252" t="s">
        <v>184</v>
      </c>
      <c r="G887" s="250"/>
      <c r="H887" s="253">
        <v>2</v>
      </c>
      <c r="I887" s="254"/>
      <c r="J887" s="250"/>
      <c r="K887" s="250"/>
      <c r="L887" s="255"/>
      <c r="M887" s="256"/>
      <c r="N887" s="257"/>
      <c r="O887" s="257"/>
      <c r="P887" s="257"/>
      <c r="Q887" s="257"/>
      <c r="R887" s="257"/>
      <c r="S887" s="257"/>
      <c r="T887" s="258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59" t="s">
        <v>182</v>
      </c>
      <c r="AU887" s="259" t="s">
        <v>85</v>
      </c>
      <c r="AV887" s="13" t="s">
        <v>178</v>
      </c>
      <c r="AW887" s="13" t="s">
        <v>32</v>
      </c>
      <c r="AX887" s="13" t="s">
        <v>83</v>
      </c>
      <c r="AY887" s="259" t="s">
        <v>173</v>
      </c>
    </row>
    <row r="888" s="2" customFormat="1" ht="24.15" customHeight="1">
      <c r="A888" s="39"/>
      <c r="B888" s="40"/>
      <c r="C888" s="275" t="s">
        <v>1564</v>
      </c>
      <c r="D888" s="275" t="s">
        <v>335</v>
      </c>
      <c r="E888" s="276" t="s">
        <v>1565</v>
      </c>
      <c r="F888" s="277" t="s">
        <v>1566</v>
      </c>
      <c r="G888" s="278" t="s">
        <v>470</v>
      </c>
      <c r="H888" s="279">
        <v>6</v>
      </c>
      <c r="I888" s="280"/>
      <c r="J888" s="281">
        <f>ROUND(I888*H888,2)</f>
        <v>0</v>
      </c>
      <c r="K888" s="277" t="s">
        <v>283</v>
      </c>
      <c r="L888" s="282"/>
      <c r="M888" s="283" t="s">
        <v>1</v>
      </c>
      <c r="N888" s="284" t="s">
        <v>41</v>
      </c>
      <c r="O888" s="92"/>
      <c r="P888" s="229">
        <f>O888*H888</f>
        <v>0</v>
      </c>
      <c r="Q888" s="229">
        <v>0</v>
      </c>
      <c r="R888" s="229">
        <f>Q888*H888</f>
        <v>0</v>
      </c>
      <c r="S888" s="229">
        <v>0</v>
      </c>
      <c r="T888" s="230">
        <f>S888*H888</f>
        <v>0</v>
      </c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R888" s="231" t="s">
        <v>358</v>
      </c>
      <c r="AT888" s="231" t="s">
        <v>335</v>
      </c>
      <c r="AU888" s="231" t="s">
        <v>85</v>
      </c>
      <c r="AY888" s="18" t="s">
        <v>173</v>
      </c>
      <c r="BE888" s="232">
        <f>IF(N888="základní",J888,0)</f>
        <v>0</v>
      </c>
      <c r="BF888" s="232">
        <f>IF(N888="snížená",J888,0)</f>
        <v>0</v>
      </c>
      <c r="BG888" s="232">
        <f>IF(N888="zákl. přenesená",J888,0)</f>
        <v>0</v>
      </c>
      <c r="BH888" s="232">
        <f>IF(N888="sníž. přenesená",J888,0)</f>
        <v>0</v>
      </c>
      <c r="BI888" s="232">
        <f>IF(N888="nulová",J888,0)</f>
        <v>0</v>
      </c>
      <c r="BJ888" s="18" t="s">
        <v>83</v>
      </c>
      <c r="BK888" s="232">
        <f>ROUND(I888*H888,2)</f>
        <v>0</v>
      </c>
      <c r="BL888" s="18" t="s">
        <v>251</v>
      </c>
      <c r="BM888" s="231" t="s">
        <v>1567</v>
      </c>
    </row>
    <row r="889" s="12" customFormat="1">
      <c r="A889" s="12"/>
      <c r="B889" s="238"/>
      <c r="C889" s="239"/>
      <c r="D889" s="233" t="s">
        <v>182</v>
      </c>
      <c r="E889" s="240" t="s">
        <v>1</v>
      </c>
      <c r="F889" s="241" t="s">
        <v>1568</v>
      </c>
      <c r="G889" s="239"/>
      <c r="H889" s="242">
        <v>6</v>
      </c>
      <c r="I889" s="243"/>
      <c r="J889" s="239"/>
      <c r="K889" s="239"/>
      <c r="L889" s="244"/>
      <c r="M889" s="245"/>
      <c r="N889" s="246"/>
      <c r="O889" s="246"/>
      <c r="P889" s="246"/>
      <c r="Q889" s="246"/>
      <c r="R889" s="246"/>
      <c r="S889" s="246"/>
      <c r="T889" s="247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T889" s="248" t="s">
        <v>182</v>
      </c>
      <c r="AU889" s="248" t="s">
        <v>85</v>
      </c>
      <c r="AV889" s="12" t="s">
        <v>85</v>
      </c>
      <c r="AW889" s="12" t="s">
        <v>32</v>
      </c>
      <c r="AX889" s="12" t="s">
        <v>76</v>
      </c>
      <c r="AY889" s="248" t="s">
        <v>173</v>
      </c>
    </row>
    <row r="890" s="13" customFormat="1">
      <c r="A890" s="13"/>
      <c r="B890" s="249"/>
      <c r="C890" s="250"/>
      <c r="D890" s="233" t="s">
        <v>182</v>
      </c>
      <c r="E890" s="251" t="s">
        <v>1</v>
      </c>
      <c r="F890" s="252" t="s">
        <v>184</v>
      </c>
      <c r="G890" s="250"/>
      <c r="H890" s="253">
        <v>6</v>
      </c>
      <c r="I890" s="254"/>
      <c r="J890" s="250"/>
      <c r="K890" s="250"/>
      <c r="L890" s="255"/>
      <c r="M890" s="256"/>
      <c r="N890" s="257"/>
      <c r="O890" s="257"/>
      <c r="P890" s="257"/>
      <c r="Q890" s="257"/>
      <c r="R890" s="257"/>
      <c r="S890" s="257"/>
      <c r="T890" s="258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59" t="s">
        <v>182</v>
      </c>
      <c r="AU890" s="259" t="s">
        <v>85</v>
      </c>
      <c r="AV890" s="13" t="s">
        <v>178</v>
      </c>
      <c r="AW890" s="13" t="s">
        <v>32</v>
      </c>
      <c r="AX890" s="13" t="s">
        <v>83</v>
      </c>
      <c r="AY890" s="259" t="s">
        <v>173</v>
      </c>
    </row>
    <row r="891" s="2" customFormat="1" ht="24.15" customHeight="1">
      <c r="A891" s="39"/>
      <c r="B891" s="40"/>
      <c r="C891" s="220" t="s">
        <v>970</v>
      </c>
      <c r="D891" s="220" t="s">
        <v>174</v>
      </c>
      <c r="E891" s="221" t="s">
        <v>1569</v>
      </c>
      <c r="F891" s="222" t="s">
        <v>1570</v>
      </c>
      <c r="G891" s="223" t="s">
        <v>470</v>
      </c>
      <c r="H891" s="224">
        <v>8</v>
      </c>
      <c r="I891" s="225"/>
      <c r="J891" s="226">
        <f>ROUND(I891*H891,2)</f>
        <v>0</v>
      </c>
      <c r="K891" s="222" t="s">
        <v>283</v>
      </c>
      <c r="L891" s="45"/>
      <c r="M891" s="227" t="s">
        <v>1</v>
      </c>
      <c r="N891" s="228" t="s">
        <v>41</v>
      </c>
      <c r="O891" s="92"/>
      <c r="P891" s="229">
        <f>O891*H891</f>
        <v>0</v>
      </c>
      <c r="Q891" s="229">
        <v>0</v>
      </c>
      <c r="R891" s="229">
        <f>Q891*H891</f>
        <v>0</v>
      </c>
      <c r="S891" s="229">
        <v>0</v>
      </c>
      <c r="T891" s="230">
        <f>S891*H891</f>
        <v>0</v>
      </c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R891" s="231" t="s">
        <v>251</v>
      </c>
      <c r="AT891" s="231" t="s">
        <v>174</v>
      </c>
      <c r="AU891" s="231" t="s">
        <v>85</v>
      </c>
      <c r="AY891" s="18" t="s">
        <v>173</v>
      </c>
      <c r="BE891" s="232">
        <f>IF(N891="základní",J891,0)</f>
        <v>0</v>
      </c>
      <c r="BF891" s="232">
        <f>IF(N891="snížená",J891,0)</f>
        <v>0</v>
      </c>
      <c r="BG891" s="232">
        <f>IF(N891="zákl. přenesená",J891,0)</f>
        <v>0</v>
      </c>
      <c r="BH891" s="232">
        <f>IF(N891="sníž. přenesená",J891,0)</f>
        <v>0</v>
      </c>
      <c r="BI891" s="232">
        <f>IF(N891="nulová",J891,0)</f>
        <v>0</v>
      </c>
      <c r="BJ891" s="18" t="s">
        <v>83</v>
      </c>
      <c r="BK891" s="232">
        <f>ROUND(I891*H891,2)</f>
        <v>0</v>
      </c>
      <c r="BL891" s="18" t="s">
        <v>251</v>
      </c>
      <c r="BM891" s="231" t="s">
        <v>1571</v>
      </c>
    </row>
    <row r="892" s="12" customFormat="1">
      <c r="A892" s="12"/>
      <c r="B892" s="238"/>
      <c r="C892" s="239"/>
      <c r="D892" s="233" t="s">
        <v>182</v>
      </c>
      <c r="E892" s="240" t="s">
        <v>1</v>
      </c>
      <c r="F892" s="241" t="s">
        <v>1467</v>
      </c>
      <c r="G892" s="239"/>
      <c r="H892" s="242">
        <v>8</v>
      </c>
      <c r="I892" s="243"/>
      <c r="J892" s="239"/>
      <c r="K892" s="239"/>
      <c r="L892" s="244"/>
      <c r="M892" s="245"/>
      <c r="N892" s="246"/>
      <c r="O892" s="246"/>
      <c r="P892" s="246"/>
      <c r="Q892" s="246"/>
      <c r="R892" s="246"/>
      <c r="S892" s="246"/>
      <c r="T892" s="247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T892" s="248" t="s">
        <v>182</v>
      </c>
      <c r="AU892" s="248" t="s">
        <v>85</v>
      </c>
      <c r="AV892" s="12" t="s">
        <v>85</v>
      </c>
      <c r="AW892" s="12" t="s">
        <v>32</v>
      </c>
      <c r="AX892" s="12" t="s">
        <v>76</v>
      </c>
      <c r="AY892" s="248" t="s">
        <v>173</v>
      </c>
    </row>
    <row r="893" s="13" customFormat="1">
      <c r="A893" s="13"/>
      <c r="B893" s="249"/>
      <c r="C893" s="250"/>
      <c r="D893" s="233" t="s">
        <v>182</v>
      </c>
      <c r="E893" s="251" t="s">
        <v>1</v>
      </c>
      <c r="F893" s="252" t="s">
        <v>184</v>
      </c>
      <c r="G893" s="250"/>
      <c r="H893" s="253">
        <v>8</v>
      </c>
      <c r="I893" s="254"/>
      <c r="J893" s="250"/>
      <c r="K893" s="250"/>
      <c r="L893" s="255"/>
      <c r="M893" s="256"/>
      <c r="N893" s="257"/>
      <c r="O893" s="257"/>
      <c r="P893" s="257"/>
      <c r="Q893" s="257"/>
      <c r="R893" s="257"/>
      <c r="S893" s="257"/>
      <c r="T893" s="258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59" t="s">
        <v>182</v>
      </c>
      <c r="AU893" s="259" t="s">
        <v>85</v>
      </c>
      <c r="AV893" s="13" t="s">
        <v>178</v>
      </c>
      <c r="AW893" s="13" t="s">
        <v>32</v>
      </c>
      <c r="AX893" s="13" t="s">
        <v>83</v>
      </c>
      <c r="AY893" s="259" t="s">
        <v>173</v>
      </c>
    </row>
    <row r="894" s="2" customFormat="1" ht="16.5" customHeight="1">
      <c r="A894" s="39"/>
      <c r="B894" s="40"/>
      <c r="C894" s="275" t="s">
        <v>1572</v>
      </c>
      <c r="D894" s="275" t="s">
        <v>335</v>
      </c>
      <c r="E894" s="276" t="s">
        <v>1573</v>
      </c>
      <c r="F894" s="277" t="s">
        <v>1574</v>
      </c>
      <c r="G894" s="278" t="s">
        <v>470</v>
      </c>
      <c r="H894" s="279">
        <v>8</v>
      </c>
      <c r="I894" s="280"/>
      <c r="J894" s="281">
        <f>ROUND(I894*H894,2)</f>
        <v>0</v>
      </c>
      <c r="K894" s="277" t="s">
        <v>283</v>
      </c>
      <c r="L894" s="282"/>
      <c r="M894" s="283" t="s">
        <v>1</v>
      </c>
      <c r="N894" s="284" t="s">
        <v>41</v>
      </c>
      <c r="O894" s="92"/>
      <c r="P894" s="229">
        <f>O894*H894</f>
        <v>0</v>
      </c>
      <c r="Q894" s="229">
        <v>0</v>
      </c>
      <c r="R894" s="229">
        <f>Q894*H894</f>
        <v>0</v>
      </c>
      <c r="S894" s="229">
        <v>0</v>
      </c>
      <c r="T894" s="230">
        <f>S894*H894</f>
        <v>0</v>
      </c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R894" s="231" t="s">
        <v>358</v>
      </c>
      <c r="AT894" s="231" t="s">
        <v>335</v>
      </c>
      <c r="AU894" s="231" t="s">
        <v>85</v>
      </c>
      <c r="AY894" s="18" t="s">
        <v>173</v>
      </c>
      <c r="BE894" s="232">
        <f>IF(N894="základní",J894,0)</f>
        <v>0</v>
      </c>
      <c r="BF894" s="232">
        <f>IF(N894="snížená",J894,0)</f>
        <v>0</v>
      </c>
      <c r="BG894" s="232">
        <f>IF(N894="zákl. přenesená",J894,0)</f>
        <v>0</v>
      </c>
      <c r="BH894" s="232">
        <f>IF(N894="sníž. přenesená",J894,0)</f>
        <v>0</v>
      </c>
      <c r="BI894" s="232">
        <f>IF(N894="nulová",J894,0)</f>
        <v>0</v>
      </c>
      <c r="BJ894" s="18" t="s">
        <v>83</v>
      </c>
      <c r="BK894" s="232">
        <f>ROUND(I894*H894,2)</f>
        <v>0</v>
      </c>
      <c r="BL894" s="18" t="s">
        <v>251</v>
      </c>
      <c r="BM894" s="231" t="s">
        <v>1575</v>
      </c>
    </row>
    <row r="895" s="2" customFormat="1" ht="24.15" customHeight="1">
      <c r="A895" s="39"/>
      <c r="B895" s="40"/>
      <c r="C895" s="220" t="s">
        <v>975</v>
      </c>
      <c r="D895" s="220" t="s">
        <v>174</v>
      </c>
      <c r="E895" s="221" t="s">
        <v>1576</v>
      </c>
      <c r="F895" s="222" t="s">
        <v>1577</v>
      </c>
      <c r="G895" s="223" t="s">
        <v>470</v>
      </c>
      <c r="H895" s="224">
        <v>9</v>
      </c>
      <c r="I895" s="225"/>
      <c r="J895" s="226">
        <f>ROUND(I895*H895,2)</f>
        <v>0</v>
      </c>
      <c r="K895" s="222" t="s">
        <v>283</v>
      </c>
      <c r="L895" s="45"/>
      <c r="M895" s="227" t="s">
        <v>1</v>
      </c>
      <c r="N895" s="228" t="s">
        <v>41</v>
      </c>
      <c r="O895" s="92"/>
      <c r="P895" s="229">
        <f>O895*H895</f>
        <v>0</v>
      </c>
      <c r="Q895" s="229">
        <v>0</v>
      </c>
      <c r="R895" s="229">
        <f>Q895*H895</f>
        <v>0</v>
      </c>
      <c r="S895" s="229">
        <v>0</v>
      </c>
      <c r="T895" s="230">
        <f>S895*H895</f>
        <v>0</v>
      </c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R895" s="231" t="s">
        <v>251</v>
      </c>
      <c r="AT895" s="231" t="s">
        <v>174</v>
      </c>
      <c r="AU895" s="231" t="s">
        <v>85</v>
      </c>
      <c r="AY895" s="18" t="s">
        <v>173</v>
      </c>
      <c r="BE895" s="232">
        <f>IF(N895="základní",J895,0)</f>
        <v>0</v>
      </c>
      <c r="BF895" s="232">
        <f>IF(N895="snížená",J895,0)</f>
        <v>0</v>
      </c>
      <c r="BG895" s="232">
        <f>IF(N895="zákl. přenesená",J895,0)</f>
        <v>0</v>
      </c>
      <c r="BH895" s="232">
        <f>IF(N895="sníž. přenesená",J895,0)</f>
        <v>0</v>
      </c>
      <c r="BI895" s="232">
        <f>IF(N895="nulová",J895,0)</f>
        <v>0</v>
      </c>
      <c r="BJ895" s="18" t="s">
        <v>83</v>
      </c>
      <c r="BK895" s="232">
        <f>ROUND(I895*H895,2)</f>
        <v>0</v>
      </c>
      <c r="BL895" s="18" t="s">
        <v>251</v>
      </c>
      <c r="BM895" s="231" t="s">
        <v>1578</v>
      </c>
    </row>
    <row r="896" s="12" customFormat="1">
      <c r="A896" s="12"/>
      <c r="B896" s="238"/>
      <c r="C896" s="239"/>
      <c r="D896" s="233" t="s">
        <v>182</v>
      </c>
      <c r="E896" s="240" t="s">
        <v>1</v>
      </c>
      <c r="F896" s="241" t="s">
        <v>1579</v>
      </c>
      <c r="G896" s="239"/>
      <c r="H896" s="242">
        <v>9</v>
      </c>
      <c r="I896" s="243"/>
      <c r="J896" s="239"/>
      <c r="K896" s="239"/>
      <c r="L896" s="244"/>
      <c r="M896" s="245"/>
      <c r="N896" s="246"/>
      <c r="O896" s="246"/>
      <c r="P896" s="246"/>
      <c r="Q896" s="246"/>
      <c r="R896" s="246"/>
      <c r="S896" s="246"/>
      <c r="T896" s="247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T896" s="248" t="s">
        <v>182</v>
      </c>
      <c r="AU896" s="248" t="s">
        <v>85</v>
      </c>
      <c r="AV896" s="12" t="s">
        <v>85</v>
      </c>
      <c r="AW896" s="12" t="s">
        <v>32</v>
      </c>
      <c r="AX896" s="12" t="s">
        <v>76</v>
      </c>
      <c r="AY896" s="248" t="s">
        <v>173</v>
      </c>
    </row>
    <row r="897" s="13" customFormat="1">
      <c r="A897" s="13"/>
      <c r="B897" s="249"/>
      <c r="C897" s="250"/>
      <c r="D897" s="233" t="s">
        <v>182</v>
      </c>
      <c r="E897" s="251" t="s">
        <v>1</v>
      </c>
      <c r="F897" s="252" t="s">
        <v>184</v>
      </c>
      <c r="G897" s="250"/>
      <c r="H897" s="253">
        <v>9</v>
      </c>
      <c r="I897" s="254"/>
      <c r="J897" s="250"/>
      <c r="K897" s="250"/>
      <c r="L897" s="255"/>
      <c r="M897" s="256"/>
      <c r="N897" s="257"/>
      <c r="O897" s="257"/>
      <c r="P897" s="257"/>
      <c r="Q897" s="257"/>
      <c r="R897" s="257"/>
      <c r="S897" s="257"/>
      <c r="T897" s="258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59" t="s">
        <v>182</v>
      </c>
      <c r="AU897" s="259" t="s">
        <v>85</v>
      </c>
      <c r="AV897" s="13" t="s">
        <v>178</v>
      </c>
      <c r="AW897" s="13" t="s">
        <v>32</v>
      </c>
      <c r="AX897" s="13" t="s">
        <v>83</v>
      </c>
      <c r="AY897" s="259" t="s">
        <v>173</v>
      </c>
    </row>
    <row r="898" s="2" customFormat="1" ht="33" customHeight="1">
      <c r="A898" s="39"/>
      <c r="B898" s="40"/>
      <c r="C898" s="275" t="s">
        <v>1580</v>
      </c>
      <c r="D898" s="275" t="s">
        <v>335</v>
      </c>
      <c r="E898" s="276" t="s">
        <v>1581</v>
      </c>
      <c r="F898" s="277" t="s">
        <v>1582</v>
      </c>
      <c r="G898" s="278" t="s">
        <v>470</v>
      </c>
      <c r="H898" s="279">
        <v>9</v>
      </c>
      <c r="I898" s="280"/>
      <c r="J898" s="281">
        <f>ROUND(I898*H898,2)</f>
        <v>0</v>
      </c>
      <c r="K898" s="277" t="s">
        <v>1</v>
      </c>
      <c r="L898" s="282"/>
      <c r="M898" s="283" t="s">
        <v>1</v>
      </c>
      <c r="N898" s="284" t="s">
        <v>41</v>
      </c>
      <c r="O898" s="92"/>
      <c r="P898" s="229">
        <f>O898*H898</f>
        <v>0</v>
      </c>
      <c r="Q898" s="229">
        <v>0</v>
      </c>
      <c r="R898" s="229">
        <f>Q898*H898</f>
        <v>0</v>
      </c>
      <c r="S898" s="229">
        <v>0</v>
      </c>
      <c r="T898" s="230">
        <f>S898*H898</f>
        <v>0</v>
      </c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R898" s="231" t="s">
        <v>358</v>
      </c>
      <c r="AT898" s="231" t="s">
        <v>335</v>
      </c>
      <c r="AU898" s="231" t="s">
        <v>85</v>
      </c>
      <c r="AY898" s="18" t="s">
        <v>173</v>
      </c>
      <c r="BE898" s="232">
        <f>IF(N898="základní",J898,0)</f>
        <v>0</v>
      </c>
      <c r="BF898" s="232">
        <f>IF(N898="snížená",J898,0)</f>
        <v>0</v>
      </c>
      <c r="BG898" s="232">
        <f>IF(N898="zákl. přenesená",J898,0)</f>
        <v>0</v>
      </c>
      <c r="BH898" s="232">
        <f>IF(N898="sníž. přenesená",J898,0)</f>
        <v>0</v>
      </c>
      <c r="BI898" s="232">
        <f>IF(N898="nulová",J898,0)</f>
        <v>0</v>
      </c>
      <c r="BJ898" s="18" t="s">
        <v>83</v>
      </c>
      <c r="BK898" s="232">
        <f>ROUND(I898*H898,2)</f>
        <v>0</v>
      </c>
      <c r="BL898" s="18" t="s">
        <v>251</v>
      </c>
      <c r="BM898" s="231" t="s">
        <v>1583</v>
      </c>
    </row>
    <row r="899" s="2" customFormat="1" ht="55.5" customHeight="1">
      <c r="A899" s="39"/>
      <c r="B899" s="40"/>
      <c r="C899" s="220" t="s">
        <v>979</v>
      </c>
      <c r="D899" s="220" t="s">
        <v>174</v>
      </c>
      <c r="E899" s="221" t="s">
        <v>1584</v>
      </c>
      <c r="F899" s="222" t="s">
        <v>1585</v>
      </c>
      <c r="G899" s="223" t="s">
        <v>470</v>
      </c>
      <c r="H899" s="224">
        <v>1</v>
      </c>
      <c r="I899" s="225"/>
      <c r="J899" s="226">
        <f>ROUND(I899*H899,2)</f>
        <v>0</v>
      </c>
      <c r="K899" s="222" t="s">
        <v>283</v>
      </c>
      <c r="L899" s="45"/>
      <c r="M899" s="227" t="s">
        <v>1</v>
      </c>
      <c r="N899" s="228" t="s">
        <v>41</v>
      </c>
      <c r="O899" s="92"/>
      <c r="P899" s="229">
        <f>O899*H899</f>
        <v>0</v>
      </c>
      <c r="Q899" s="229">
        <v>0</v>
      </c>
      <c r="R899" s="229">
        <f>Q899*H899</f>
        <v>0</v>
      </c>
      <c r="S899" s="229">
        <v>0</v>
      </c>
      <c r="T899" s="230">
        <f>S899*H899</f>
        <v>0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31" t="s">
        <v>251</v>
      </c>
      <c r="AT899" s="231" t="s">
        <v>174</v>
      </c>
      <c r="AU899" s="231" t="s">
        <v>85</v>
      </c>
      <c r="AY899" s="18" t="s">
        <v>173</v>
      </c>
      <c r="BE899" s="232">
        <f>IF(N899="základní",J899,0)</f>
        <v>0</v>
      </c>
      <c r="BF899" s="232">
        <f>IF(N899="snížená",J899,0)</f>
        <v>0</v>
      </c>
      <c r="BG899" s="232">
        <f>IF(N899="zákl. přenesená",J899,0)</f>
        <v>0</v>
      </c>
      <c r="BH899" s="232">
        <f>IF(N899="sníž. přenesená",J899,0)</f>
        <v>0</v>
      </c>
      <c r="BI899" s="232">
        <f>IF(N899="nulová",J899,0)</f>
        <v>0</v>
      </c>
      <c r="BJ899" s="18" t="s">
        <v>83</v>
      </c>
      <c r="BK899" s="232">
        <f>ROUND(I899*H899,2)</f>
        <v>0</v>
      </c>
      <c r="BL899" s="18" t="s">
        <v>251</v>
      </c>
      <c r="BM899" s="231" t="s">
        <v>1586</v>
      </c>
    </row>
    <row r="900" s="2" customFormat="1" ht="24.15" customHeight="1">
      <c r="A900" s="39"/>
      <c r="B900" s="40"/>
      <c r="C900" s="275" t="s">
        <v>1587</v>
      </c>
      <c r="D900" s="275" t="s">
        <v>335</v>
      </c>
      <c r="E900" s="276" t="s">
        <v>1588</v>
      </c>
      <c r="F900" s="277" t="s">
        <v>1589</v>
      </c>
      <c r="G900" s="278" t="s">
        <v>470</v>
      </c>
      <c r="H900" s="279">
        <v>1</v>
      </c>
      <c r="I900" s="280"/>
      <c r="J900" s="281">
        <f>ROUND(I900*H900,2)</f>
        <v>0</v>
      </c>
      <c r="K900" s="277" t="s">
        <v>283</v>
      </c>
      <c r="L900" s="282"/>
      <c r="M900" s="283" t="s">
        <v>1</v>
      </c>
      <c r="N900" s="284" t="s">
        <v>41</v>
      </c>
      <c r="O900" s="92"/>
      <c r="P900" s="229">
        <f>O900*H900</f>
        <v>0</v>
      </c>
      <c r="Q900" s="229">
        <v>0</v>
      </c>
      <c r="R900" s="229">
        <f>Q900*H900</f>
        <v>0</v>
      </c>
      <c r="S900" s="229">
        <v>0</v>
      </c>
      <c r="T900" s="230">
        <f>S900*H900</f>
        <v>0</v>
      </c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R900" s="231" t="s">
        <v>358</v>
      </c>
      <c r="AT900" s="231" t="s">
        <v>335</v>
      </c>
      <c r="AU900" s="231" t="s">
        <v>85</v>
      </c>
      <c r="AY900" s="18" t="s">
        <v>173</v>
      </c>
      <c r="BE900" s="232">
        <f>IF(N900="základní",J900,0)</f>
        <v>0</v>
      </c>
      <c r="BF900" s="232">
        <f>IF(N900="snížená",J900,0)</f>
        <v>0</v>
      </c>
      <c r="BG900" s="232">
        <f>IF(N900="zákl. přenesená",J900,0)</f>
        <v>0</v>
      </c>
      <c r="BH900" s="232">
        <f>IF(N900="sníž. přenesená",J900,0)</f>
        <v>0</v>
      </c>
      <c r="BI900" s="232">
        <f>IF(N900="nulová",J900,0)</f>
        <v>0</v>
      </c>
      <c r="BJ900" s="18" t="s">
        <v>83</v>
      </c>
      <c r="BK900" s="232">
        <f>ROUND(I900*H900,2)</f>
        <v>0</v>
      </c>
      <c r="BL900" s="18" t="s">
        <v>251</v>
      </c>
      <c r="BM900" s="231" t="s">
        <v>1590</v>
      </c>
    </row>
    <row r="901" s="2" customFormat="1" ht="55.5" customHeight="1">
      <c r="A901" s="39"/>
      <c r="B901" s="40"/>
      <c r="C901" s="220" t="s">
        <v>985</v>
      </c>
      <c r="D901" s="220" t="s">
        <v>174</v>
      </c>
      <c r="E901" s="221" t="s">
        <v>1591</v>
      </c>
      <c r="F901" s="222" t="s">
        <v>1592</v>
      </c>
      <c r="G901" s="223" t="s">
        <v>470</v>
      </c>
      <c r="H901" s="224">
        <v>6</v>
      </c>
      <c r="I901" s="225"/>
      <c r="J901" s="226">
        <f>ROUND(I901*H901,2)</f>
        <v>0</v>
      </c>
      <c r="K901" s="222" t="s">
        <v>283</v>
      </c>
      <c r="L901" s="45"/>
      <c r="M901" s="227" t="s">
        <v>1</v>
      </c>
      <c r="N901" s="228" t="s">
        <v>41</v>
      </c>
      <c r="O901" s="92"/>
      <c r="P901" s="229">
        <f>O901*H901</f>
        <v>0</v>
      </c>
      <c r="Q901" s="229">
        <v>0</v>
      </c>
      <c r="R901" s="229">
        <f>Q901*H901</f>
        <v>0</v>
      </c>
      <c r="S901" s="229">
        <v>0</v>
      </c>
      <c r="T901" s="230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31" t="s">
        <v>251</v>
      </c>
      <c r="AT901" s="231" t="s">
        <v>174</v>
      </c>
      <c r="AU901" s="231" t="s">
        <v>85</v>
      </c>
      <c r="AY901" s="18" t="s">
        <v>173</v>
      </c>
      <c r="BE901" s="232">
        <f>IF(N901="základní",J901,0)</f>
        <v>0</v>
      </c>
      <c r="BF901" s="232">
        <f>IF(N901="snížená",J901,0)</f>
        <v>0</v>
      </c>
      <c r="BG901" s="232">
        <f>IF(N901="zákl. přenesená",J901,0)</f>
        <v>0</v>
      </c>
      <c r="BH901" s="232">
        <f>IF(N901="sníž. přenesená",J901,0)</f>
        <v>0</v>
      </c>
      <c r="BI901" s="232">
        <f>IF(N901="nulová",J901,0)</f>
        <v>0</v>
      </c>
      <c r="BJ901" s="18" t="s">
        <v>83</v>
      </c>
      <c r="BK901" s="232">
        <f>ROUND(I901*H901,2)</f>
        <v>0</v>
      </c>
      <c r="BL901" s="18" t="s">
        <v>251</v>
      </c>
      <c r="BM901" s="231" t="s">
        <v>1593</v>
      </c>
    </row>
    <row r="902" s="2" customFormat="1" ht="24.15" customHeight="1">
      <c r="A902" s="39"/>
      <c r="B902" s="40"/>
      <c r="C902" s="275" t="s">
        <v>1594</v>
      </c>
      <c r="D902" s="275" t="s">
        <v>335</v>
      </c>
      <c r="E902" s="276" t="s">
        <v>1595</v>
      </c>
      <c r="F902" s="277" t="s">
        <v>1596</v>
      </c>
      <c r="G902" s="278" t="s">
        <v>470</v>
      </c>
      <c r="H902" s="279">
        <v>6</v>
      </c>
      <c r="I902" s="280"/>
      <c r="J902" s="281">
        <f>ROUND(I902*H902,2)</f>
        <v>0</v>
      </c>
      <c r="K902" s="277" t="s">
        <v>283</v>
      </c>
      <c r="L902" s="282"/>
      <c r="M902" s="283" t="s">
        <v>1</v>
      </c>
      <c r="N902" s="284" t="s">
        <v>41</v>
      </c>
      <c r="O902" s="92"/>
      <c r="P902" s="229">
        <f>O902*H902</f>
        <v>0</v>
      </c>
      <c r="Q902" s="229">
        <v>0</v>
      </c>
      <c r="R902" s="229">
        <f>Q902*H902</f>
        <v>0</v>
      </c>
      <c r="S902" s="229">
        <v>0</v>
      </c>
      <c r="T902" s="230">
        <f>S902*H902</f>
        <v>0</v>
      </c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R902" s="231" t="s">
        <v>358</v>
      </c>
      <c r="AT902" s="231" t="s">
        <v>335</v>
      </c>
      <c r="AU902" s="231" t="s">
        <v>85</v>
      </c>
      <c r="AY902" s="18" t="s">
        <v>173</v>
      </c>
      <c r="BE902" s="232">
        <f>IF(N902="základní",J902,0)</f>
        <v>0</v>
      </c>
      <c r="BF902" s="232">
        <f>IF(N902="snížená",J902,0)</f>
        <v>0</v>
      </c>
      <c r="BG902" s="232">
        <f>IF(N902="zákl. přenesená",J902,0)</f>
        <v>0</v>
      </c>
      <c r="BH902" s="232">
        <f>IF(N902="sníž. přenesená",J902,0)</f>
        <v>0</v>
      </c>
      <c r="BI902" s="232">
        <f>IF(N902="nulová",J902,0)</f>
        <v>0</v>
      </c>
      <c r="BJ902" s="18" t="s">
        <v>83</v>
      </c>
      <c r="BK902" s="232">
        <f>ROUND(I902*H902,2)</f>
        <v>0</v>
      </c>
      <c r="BL902" s="18" t="s">
        <v>251</v>
      </c>
      <c r="BM902" s="231" t="s">
        <v>1597</v>
      </c>
    </row>
    <row r="903" s="2" customFormat="1" ht="33" customHeight="1">
      <c r="A903" s="39"/>
      <c r="B903" s="40"/>
      <c r="C903" s="220" t="s">
        <v>989</v>
      </c>
      <c r="D903" s="220" t="s">
        <v>174</v>
      </c>
      <c r="E903" s="221" t="s">
        <v>1598</v>
      </c>
      <c r="F903" s="222" t="s">
        <v>1599</v>
      </c>
      <c r="G903" s="223" t="s">
        <v>353</v>
      </c>
      <c r="H903" s="224">
        <v>12</v>
      </c>
      <c r="I903" s="225"/>
      <c r="J903" s="226">
        <f>ROUND(I903*H903,2)</f>
        <v>0</v>
      </c>
      <c r="K903" s="222" t="s">
        <v>283</v>
      </c>
      <c r="L903" s="45"/>
      <c r="M903" s="227" t="s">
        <v>1</v>
      </c>
      <c r="N903" s="228" t="s">
        <v>41</v>
      </c>
      <c r="O903" s="92"/>
      <c r="P903" s="229">
        <f>O903*H903</f>
        <v>0</v>
      </c>
      <c r="Q903" s="229">
        <v>0</v>
      </c>
      <c r="R903" s="229">
        <f>Q903*H903</f>
        <v>0</v>
      </c>
      <c r="S903" s="229">
        <v>0</v>
      </c>
      <c r="T903" s="230">
        <f>S903*H903</f>
        <v>0</v>
      </c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R903" s="231" t="s">
        <v>251</v>
      </c>
      <c r="AT903" s="231" t="s">
        <v>174</v>
      </c>
      <c r="AU903" s="231" t="s">
        <v>85</v>
      </c>
      <c r="AY903" s="18" t="s">
        <v>173</v>
      </c>
      <c r="BE903" s="232">
        <f>IF(N903="základní",J903,0)</f>
        <v>0</v>
      </c>
      <c r="BF903" s="232">
        <f>IF(N903="snížená",J903,0)</f>
        <v>0</v>
      </c>
      <c r="BG903" s="232">
        <f>IF(N903="zákl. přenesená",J903,0)</f>
        <v>0</v>
      </c>
      <c r="BH903" s="232">
        <f>IF(N903="sníž. přenesená",J903,0)</f>
        <v>0</v>
      </c>
      <c r="BI903" s="232">
        <f>IF(N903="nulová",J903,0)</f>
        <v>0</v>
      </c>
      <c r="BJ903" s="18" t="s">
        <v>83</v>
      </c>
      <c r="BK903" s="232">
        <f>ROUND(I903*H903,2)</f>
        <v>0</v>
      </c>
      <c r="BL903" s="18" t="s">
        <v>251</v>
      </c>
      <c r="BM903" s="231" t="s">
        <v>1600</v>
      </c>
    </row>
    <row r="904" s="12" customFormat="1">
      <c r="A904" s="12"/>
      <c r="B904" s="238"/>
      <c r="C904" s="239"/>
      <c r="D904" s="233" t="s">
        <v>182</v>
      </c>
      <c r="E904" s="240" t="s">
        <v>1</v>
      </c>
      <c r="F904" s="241" t="s">
        <v>1601</v>
      </c>
      <c r="G904" s="239"/>
      <c r="H904" s="242">
        <v>3.6000000000000001</v>
      </c>
      <c r="I904" s="243"/>
      <c r="J904" s="239"/>
      <c r="K904" s="239"/>
      <c r="L904" s="244"/>
      <c r="M904" s="245"/>
      <c r="N904" s="246"/>
      <c r="O904" s="246"/>
      <c r="P904" s="246"/>
      <c r="Q904" s="246"/>
      <c r="R904" s="246"/>
      <c r="S904" s="246"/>
      <c r="T904" s="247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T904" s="248" t="s">
        <v>182</v>
      </c>
      <c r="AU904" s="248" t="s">
        <v>85</v>
      </c>
      <c r="AV904" s="12" t="s">
        <v>85</v>
      </c>
      <c r="AW904" s="12" t="s">
        <v>32</v>
      </c>
      <c r="AX904" s="12" t="s">
        <v>76</v>
      </c>
      <c r="AY904" s="248" t="s">
        <v>173</v>
      </c>
    </row>
    <row r="905" s="12" customFormat="1">
      <c r="A905" s="12"/>
      <c r="B905" s="238"/>
      <c r="C905" s="239"/>
      <c r="D905" s="233" t="s">
        <v>182</v>
      </c>
      <c r="E905" s="240" t="s">
        <v>1</v>
      </c>
      <c r="F905" s="241" t="s">
        <v>1602</v>
      </c>
      <c r="G905" s="239"/>
      <c r="H905" s="242">
        <v>8.4000000000000004</v>
      </c>
      <c r="I905" s="243"/>
      <c r="J905" s="239"/>
      <c r="K905" s="239"/>
      <c r="L905" s="244"/>
      <c r="M905" s="245"/>
      <c r="N905" s="246"/>
      <c r="O905" s="246"/>
      <c r="P905" s="246"/>
      <c r="Q905" s="246"/>
      <c r="R905" s="246"/>
      <c r="S905" s="246"/>
      <c r="T905" s="247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T905" s="248" t="s">
        <v>182</v>
      </c>
      <c r="AU905" s="248" t="s">
        <v>85</v>
      </c>
      <c r="AV905" s="12" t="s">
        <v>85</v>
      </c>
      <c r="AW905" s="12" t="s">
        <v>32</v>
      </c>
      <c r="AX905" s="12" t="s">
        <v>76</v>
      </c>
      <c r="AY905" s="248" t="s">
        <v>173</v>
      </c>
    </row>
    <row r="906" s="13" customFormat="1">
      <c r="A906" s="13"/>
      <c r="B906" s="249"/>
      <c r="C906" s="250"/>
      <c r="D906" s="233" t="s">
        <v>182</v>
      </c>
      <c r="E906" s="251" t="s">
        <v>1</v>
      </c>
      <c r="F906" s="252" t="s">
        <v>184</v>
      </c>
      <c r="G906" s="250"/>
      <c r="H906" s="253">
        <v>12</v>
      </c>
      <c r="I906" s="254"/>
      <c r="J906" s="250"/>
      <c r="K906" s="250"/>
      <c r="L906" s="255"/>
      <c r="M906" s="256"/>
      <c r="N906" s="257"/>
      <c r="O906" s="257"/>
      <c r="P906" s="257"/>
      <c r="Q906" s="257"/>
      <c r="R906" s="257"/>
      <c r="S906" s="257"/>
      <c r="T906" s="258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59" t="s">
        <v>182</v>
      </c>
      <c r="AU906" s="259" t="s">
        <v>85</v>
      </c>
      <c r="AV906" s="13" t="s">
        <v>178</v>
      </c>
      <c r="AW906" s="13" t="s">
        <v>32</v>
      </c>
      <c r="AX906" s="13" t="s">
        <v>83</v>
      </c>
      <c r="AY906" s="259" t="s">
        <v>173</v>
      </c>
    </row>
    <row r="907" s="2" customFormat="1" ht="24.15" customHeight="1">
      <c r="A907" s="39"/>
      <c r="B907" s="40"/>
      <c r="C907" s="275" t="s">
        <v>1603</v>
      </c>
      <c r="D907" s="275" t="s">
        <v>335</v>
      </c>
      <c r="E907" s="276" t="s">
        <v>1604</v>
      </c>
      <c r="F907" s="277" t="s">
        <v>1605</v>
      </c>
      <c r="G907" s="278" t="s">
        <v>353</v>
      </c>
      <c r="H907" s="279">
        <v>3.7799999999999998</v>
      </c>
      <c r="I907" s="280"/>
      <c r="J907" s="281">
        <f>ROUND(I907*H907,2)</f>
        <v>0</v>
      </c>
      <c r="K907" s="277" t="s">
        <v>283</v>
      </c>
      <c r="L907" s="282"/>
      <c r="M907" s="283" t="s">
        <v>1</v>
      </c>
      <c r="N907" s="284" t="s">
        <v>41</v>
      </c>
      <c r="O907" s="92"/>
      <c r="P907" s="229">
        <f>O907*H907</f>
        <v>0</v>
      </c>
      <c r="Q907" s="229">
        <v>0</v>
      </c>
      <c r="R907" s="229">
        <f>Q907*H907</f>
        <v>0</v>
      </c>
      <c r="S907" s="229">
        <v>0</v>
      </c>
      <c r="T907" s="230">
        <f>S907*H907</f>
        <v>0</v>
      </c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R907" s="231" t="s">
        <v>358</v>
      </c>
      <c r="AT907" s="231" t="s">
        <v>335</v>
      </c>
      <c r="AU907" s="231" t="s">
        <v>85</v>
      </c>
      <c r="AY907" s="18" t="s">
        <v>173</v>
      </c>
      <c r="BE907" s="232">
        <f>IF(N907="základní",J907,0)</f>
        <v>0</v>
      </c>
      <c r="BF907" s="232">
        <f>IF(N907="snížená",J907,0)</f>
        <v>0</v>
      </c>
      <c r="BG907" s="232">
        <f>IF(N907="zákl. přenesená",J907,0)</f>
        <v>0</v>
      </c>
      <c r="BH907" s="232">
        <f>IF(N907="sníž. přenesená",J907,0)</f>
        <v>0</v>
      </c>
      <c r="BI907" s="232">
        <f>IF(N907="nulová",J907,0)</f>
        <v>0</v>
      </c>
      <c r="BJ907" s="18" t="s">
        <v>83</v>
      </c>
      <c r="BK907" s="232">
        <f>ROUND(I907*H907,2)</f>
        <v>0</v>
      </c>
      <c r="BL907" s="18" t="s">
        <v>251</v>
      </c>
      <c r="BM907" s="231" t="s">
        <v>1606</v>
      </c>
    </row>
    <row r="908" s="2" customFormat="1" ht="24.15" customHeight="1">
      <c r="A908" s="39"/>
      <c r="B908" s="40"/>
      <c r="C908" s="275" t="s">
        <v>994</v>
      </c>
      <c r="D908" s="275" t="s">
        <v>335</v>
      </c>
      <c r="E908" s="276" t="s">
        <v>1607</v>
      </c>
      <c r="F908" s="277" t="s">
        <v>1608</v>
      </c>
      <c r="G908" s="278" t="s">
        <v>353</v>
      </c>
      <c r="H908" s="279">
        <v>8.8200000000000003</v>
      </c>
      <c r="I908" s="280"/>
      <c r="J908" s="281">
        <f>ROUND(I908*H908,2)</f>
        <v>0</v>
      </c>
      <c r="K908" s="277" t="s">
        <v>283</v>
      </c>
      <c r="L908" s="282"/>
      <c r="M908" s="283" t="s">
        <v>1</v>
      </c>
      <c r="N908" s="284" t="s">
        <v>41</v>
      </c>
      <c r="O908" s="92"/>
      <c r="P908" s="229">
        <f>O908*H908</f>
        <v>0</v>
      </c>
      <c r="Q908" s="229">
        <v>0</v>
      </c>
      <c r="R908" s="229">
        <f>Q908*H908</f>
        <v>0</v>
      </c>
      <c r="S908" s="229">
        <v>0</v>
      </c>
      <c r="T908" s="230">
        <f>S908*H908</f>
        <v>0</v>
      </c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R908" s="231" t="s">
        <v>358</v>
      </c>
      <c r="AT908" s="231" t="s">
        <v>335</v>
      </c>
      <c r="AU908" s="231" t="s">
        <v>85</v>
      </c>
      <c r="AY908" s="18" t="s">
        <v>173</v>
      </c>
      <c r="BE908" s="232">
        <f>IF(N908="základní",J908,0)</f>
        <v>0</v>
      </c>
      <c r="BF908" s="232">
        <f>IF(N908="snížená",J908,0)</f>
        <v>0</v>
      </c>
      <c r="BG908" s="232">
        <f>IF(N908="zákl. přenesená",J908,0)</f>
        <v>0</v>
      </c>
      <c r="BH908" s="232">
        <f>IF(N908="sníž. přenesená",J908,0)</f>
        <v>0</v>
      </c>
      <c r="BI908" s="232">
        <f>IF(N908="nulová",J908,0)</f>
        <v>0</v>
      </c>
      <c r="BJ908" s="18" t="s">
        <v>83</v>
      </c>
      <c r="BK908" s="232">
        <f>ROUND(I908*H908,2)</f>
        <v>0</v>
      </c>
      <c r="BL908" s="18" t="s">
        <v>251</v>
      </c>
      <c r="BM908" s="231" t="s">
        <v>1609</v>
      </c>
    </row>
    <row r="909" s="2" customFormat="1" ht="49.05" customHeight="1">
      <c r="A909" s="39"/>
      <c r="B909" s="40"/>
      <c r="C909" s="220" t="s">
        <v>1610</v>
      </c>
      <c r="D909" s="220" t="s">
        <v>174</v>
      </c>
      <c r="E909" s="221" t="s">
        <v>1611</v>
      </c>
      <c r="F909" s="222" t="s">
        <v>1612</v>
      </c>
      <c r="G909" s="223" t="s">
        <v>221</v>
      </c>
      <c r="H909" s="224">
        <v>1.7030000000000001</v>
      </c>
      <c r="I909" s="225"/>
      <c r="J909" s="226">
        <f>ROUND(I909*H909,2)</f>
        <v>0</v>
      </c>
      <c r="K909" s="222" t="s">
        <v>283</v>
      </c>
      <c r="L909" s="45"/>
      <c r="M909" s="227" t="s">
        <v>1</v>
      </c>
      <c r="N909" s="228" t="s">
        <v>41</v>
      </c>
      <c r="O909" s="92"/>
      <c r="P909" s="229">
        <f>O909*H909</f>
        <v>0</v>
      </c>
      <c r="Q909" s="229">
        <v>0</v>
      </c>
      <c r="R909" s="229">
        <f>Q909*H909</f>
        <v>0</v>
      </c>
      <c r="S909" s="229">
        <v>0</v>
      </c>
      <c r="T909" s="230">
        <f>S909*H909</f>
        <v>0</v>
      </c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R909" s="231" t="s">
        <v>251</v>
      </c>
      <c r="AT909" s="231" t="s">
        <v>174</v>
      </c>
      <c r="AU909" s="231" t="s">
        <v>85</v>
      </c>
      <c r="AY909" s="18" t="s">
        <v>173</v>
      </c>
      <c r="BE909" s="232">
        <f>IF(N909="základní",J909,0)</f>
        <v>0</v>
      </c>
      <c r="BF909" s="232">
        <f>IF(N909="snížená",J909,0)</f>
        <v>0</v>
      </c>
      <c r="BG909" s="232">
        <f>IF(N909="zákl. přenesená",J909,0)</f>
        <v>0</v>
      </c>
      <c r="BH909" s="232">
        <f>IF(N909="sníž. přenesená",J909,0)</f>
        <v>0</v>
      </c>
      <c r="BI909" s="232">
        <f>IF(N909="nulová",J909,0)</f>
        <v>0</v>
      </c>
      <c r="BJ909" s="18" t="s">
        <v>83</v>
      </c>
      <c r="BK909" s="232">
        <f>ROUND(I909*H909,2)</f>
        <v>0</v>
      </c>
      <c r="BL909" s="18" t="s">
        <v>251</v>
      </c>
      <c r="BM909" s="231" t="s">
        <v>1613</v>
      </c>
    </row>
    <row r="910" s="11" customFormat="1" ht="22.8" customHeight="1">
      <c r="A910" s="11"/>
      <c r="B910" s="206"/>
      <c r="C910" s="207"/>
      <c r="D910" s="208" t="s">
        <v>75</v>
      </c>
      <c r="E910" s="273" t="s">
        <v>1614</v>
      </c>
      <c r="F910" s="273" t="s">
        <v>1615</v>
      </c>
      <c r="G910" s="207"/>
      <c r="H910" s="207"/>
      <c r="I910" s="210"/>
      <c r="J910" s="274">
        <f>BK910</f>
        <v>0</v>
      </c>
      <c r="K910" s="207"/>
      <c r="L910" s="212"/>
      <c r="M910" s="213"/>
      <c r="N910" s="214"/>
      <c r="O910" s="214"/>
      <c r="P910" s="215">
        <f>SUM(P911:P974)</f>
        <v>0</v>
      </c>
      <c r="Q910" s="214"/>
      <c r="R910" s="215">
        <f>SUM(R911:R974)</f>
        <v>0</v>
      </c>
      <c r="S910" s="214"/>
      <c r="T910" s="216">
        <f>SUM(T911:T974)</f>
        <v>0</v>
      </c>
      <c r="U910" s="11"/>
      <c r="V910" s="11"/>
      <c r="W910" s="11"/>
      <c r="X910" s="11"/>
      <c r="Y910" s="11"/>
      <c r="Z910" s="11"/>
      <c r="AA910" s="11"/>
      <c r="AB910" s="11"/>
      <c r="AC910" s="11"/>
      <c r="AD910" s="11"/>
      <c r="AE910" s="11"/>
      <c r="AR910" s="217" t="s">
        <v>85</v>
      </c>
      <c r="AT910" s="218" t="s">
        <v>75</v>
      </c>
      <c r="AU910" s="218" t="s">
        <v>83</v>
      </c>
      <c r="AY910" s="217" t="s">
        <v>173</v>
      </c>
      <c r="BK910" s="219">
        <f>SUM(BK911:BK974)</f>
        <v>0</v>
      </c>
    </row>
    <row r="911" s="2" customFormat="1" ht="33" customHeight="1">
      <c r="A911" s="39"/>
      <c r="B911" s="40"/>
      <c r="C911" s="220" t="s">
        <v>998</v>
      </c>
      <c r="D911" s="220" t="s">
        <v>174</v>
      </c>
      <c r="E911" s="221" t="s">
        <v>1616</v>
      </c>
      <c r="F911" s="222" t="s">
        <v>1617</v>
      </c>
      <c r="G911" s="223" t="s">
        <v>353</v>
      </c>
      <c r="H911" s="224">
        <v>5.6500000000000004</v>
      </c>
      <c r="I911" s="225"/>
      <c r="J911" s="226">
        <f>ROUND(I911*H911,2)</f>
        <v>0</v>
      </c>
      <c r="K911" s="222" t="s">
        <v>283</v>
      </c>
      <c r="L911" s="45"/>
      <c r="M911" s="227" t="s">
        <v>1</v>
      </c>
      <c r="N911" s="228" t="s">
        <v>41</v>
      </c>
      <c r="O911" s="92"/>
      <c r="P911" s="229">
        <f>O911*H911</f>
        <v>0</v>
      </c>
      <c r="Q911" s="229">
        <v>0</v>
      </c>
      <c r="R911" s="229">
        <f>Q911*H911</f>
        <v>0</v>
      </c>
      <c r="S911" s="229">
        <v>0</v>
      </c>
      <c r="T911" s="230">
        <f>S911*H911</f>
        <v>0</v>
      </c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R911" s="231" t="s">
        <v>251</v>
      </c>
      <c r="AT911" s="231" t="s">
        <v>174</v>
      </c>
      <c r="AU911" s="231" t="s">
        <v>85</v>
      </c>
      <c r="AY911" s="18" t="s">
        <v>173</v>
      </c>
      <c r="BE911" s="232">
        <f>IF(N911="základní",J911,0)</f>
        <v>0</v>
      </c>
      <c r="BF911" s="232">
        <f>IF(N911="snížená",J911,0)</f>
        <v>0</v>
      </c>
      <c r="BG911" s="232">
        <f>IF(N911="zákl. přenesená",J911,0)</f>
        <v>0</v>
      </c>
      <c r="BH911" s="232">
        <f>IF(N911="sníž. přenesená",J911,0)</f>
        <v>0</v>
      </c>
      <c r="BI911" s="232">
        <f>IF(N911="nulová",J911,0)</f>
        <v>0</v>
      </c>
      <c r="BJ911" s="18" t="s">
        <v>83</v>
      </c>
      <c r="BK911" s="232">
        <f>ROUND(I911*H911,2)</f>
        <v>0</v>
      </c>
      <c r="BL911" s="18" t="s">
        <v>251</v>
      </c>
      <c r="BM911" s="231" t="s">
        <v>1618</v>
      </c>
    </row>
    <row r="912" s="12" customFormat="1">
      <c r="A912" s="12"/>
      <c r="B912" s="238"/>
      <c r="C912" s="239"/>
      <c r="D912" s="233" t="s">
        <v>182</v>
      </c>
      <c r="E912" s="240" t="s">
        <v>1</v>
      </c>
      <c r="F912" s="241" t="s">
        <v>1619</v>
      </c>
      <c r="G912" s="239"/>
      <c r="H912" s="242">
        <v>5.6500000000000004</v>
      </c>
      <c r="I912" s="243"/>
      <c r="J912" s="239"/>
      <c r="K912" s="239"/>
      <c r="L912" s="244"/>
      <c r="M912" s="245"/>
      <c r="N912" s="246"/>
      <c r="O912" s="246"/>
      <c r="P912" s="246"/>
      <c r="Q912" s="246"/>
      <c r="R912" s="246"/>
      <c r="S912" s="246"/>
      <c r="T912" s="247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T912" s="248" t="s">
        <v>182</v>
      </c>
      <c r="AU912" s="248" t="s">
        <v>85</v>
      </c>
      <c r="AV912" s="12" t="s">
        <v>85</v>
      </c>
      <c r="AW912" s="12" t="s">
        <v>32</v>
      </c>
      <c r="AX912" s="12" t="s">
        <v>76</v>
      </c>
      <c r="AY912" s="248" t="s">
        <v>173</v>
      </c>
    </row>
    <row r="913" s="13" customFormat="1">
      <c r="A913" s="13"/>
      <c r="B913" s="249"/>
      <c r="C913" s="250"/>
      <c r="D913" s="233" t="s">
        <v>182</v>
      </c>
      <c r="E913" s="251" t="s">
        <v>1</v>
      </c>
      <c r="F913" s="252" t="s">
        <v>184</v>
      </c>
      <c r="G913" s="250"/>
      <c r="H913" s="253">
        <v>5.6500000000000004</v>
      </c>
      <c r="I913" s="254"/>
      <c r="J913" s="250"/>
      <c r="K913" s="250"/>
      <c r="L913" s="255"/>
      <c r="M913" s="256"/>
      <c r="N913" s="257"/>
      <c r="O913" s="257"/>
      <c r="P913" s="257"/>
      <c r="Q913" s="257"/>
      <c r="R913" s="257"/>
      <c r="S913" s="257"/>
      <c r="T913" s="258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59" t="s">
        <v>182</v>
      </c>
      <c r="AU913" s="259" t="s">
        <v>85</v>
      </c>
      <c r="AV913" s="13" t="s">
        <v>178</v>
      </c>
      <c r="AW913" s="13" t="s">
        <v>32</v>
      </c>
      <c r="AX913" s="13" t="s">
        <v>83</v>
      </c>
      <c r="AY913" s="259" t="s">
        <v>173</v>
      </c>
    </row>
    <row r="914" s="2" customFormat="1" ht="33" customHeight="1">
      <c r="A914" s="39"/>
      <c r="B914" s="40"/>
      <c r="C914" s="220" t="s">
        <v>1620</v>
      </c>
      <c r="D914" s="220" t="s">
        <v>174</v>
      </c>
      <c r="E914" s="221" t="s">
        <v>1621</v>
      </c>
      <c r="F914" s="222" t="s">
        <v>1622</v>
      </c>
      <c r="G914" s="223" t="s">
        <v>353</v>
      </c>
      <c r="H914" s="224">
        <v>25.5</v>
      </c>
      <c r="I914" s="225"/>
      <c r="J914" s="226">
        <f>ROUND(I914*H914,2)</f>
        <v>0</v>
      </c>
      <c r="K914" s="222" t="s">
        <v>283</v>
      </c>
      <c r="L914" s="45"/>
      <c r="M914" s="227" t="s">
        <v>1</v>
      </c>
      <c r="N914" s="228" t="s">
        <v>41</v>
      </c>
      <c r="O914" s="92"/>
      <c r="P914" s="229">
        <f>O914*H914</f>
        <v>0</v>
      </c>
      <c r="Q914" s="229">
        <v>0</v>
      </c>
      <c r="R914" s="229">
        <f>Q914*H914</f>
        <v>0</v>
      </c>
      <c r="S914" s="229">
        <v>0</v>
      </c>
      <c r="T914" s="230">
        <f>S914*H914</f>
        <v>0</v>
      </c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R914" s="231" t="s">
        <v>251</v>
      </c>
      <c r="AT914" s="231" t="s">
        <v>174</v>
      </c>
      <c r="AU914" s="231" t="s">
        <v>85</v>
      </c>
      <c r="AY914" s="18" t="s">
        <v>173</v>
      </c>
      <c r="BE914" s="232">
        <f>IF(N914="základní",J914,0)</f>
        <v>0</v>
      </c>
      <c r="BF914" s="232">
        <f>IF(N914="snížená",J914,0)</f>
        <v>0</v>
      </c>
      <c r="BG914" s="232">
        <f>IF(N914="zákl. přenesená",J914,0)</f>
        <v>0</v>
      </c>
      <c r="BH914" s="232">
        <f>IF(N914="sníž. přenesená",J914,0)</f>
        <v>0</v>
      </c>
      <c r="BI914" s="232">
        <f>IF(N914="nulová",J914,0)</f>
        <v>0</v>
      </c>
      <c r="BJ914" s="18" t="s">
        <v>83</v>
      </c>
      <c r="BK914" s="232">
        <f>ROUND(I914*H914,2)</f>
        <v>0</v>
      </c>
      <c r="BL914" s="18" t="s">
        <v>251</v>
      </c>
      <c r="BM914" s="231" t="s">
        <v>1623</v>
      </c>
    </row>
    <row r="915" s="2" customFormat="1" ht="24.15" customHeight="1">
      <c r="A915" s="39"/>
      <c r="B915" s="40"/>
      <c r="C915" s="275" t="s">
        <v>1003</v>
      </c>
      <c r="D915" s="275" t="s">
        <v>335</v>
      </c>
      <c r="E915" s="276" t="s">
        <v>1624</v>
      </c>
      <c r="F915" s="277" t="s">
        <v>1625</v>
      </c>
      <c r="G915" s="278" t="s">
        <v>353</v>
      </c>
      <c r="H915" s="279">
        <v>25.5</v>
      </c>
      <c r="I915" s="280"/>
      <c r="J915" s="281">
        <f>ROUND(I915*H915,2)</f>
        <v>0</v>
      </c>
      <c r="K915" s="277" t="s">
        <v>1</v>
      </c>
      <c r="L915" s="282"/>
      <c r="M915" s="283" t="s">
        <v>1</v>
      </c>
      <c r="N915" s="284" t="s">
        <v>41</v>
      </c>
      <c r="O915" s="92"/>
      <c r="P915" s="229">
        <f>O915*H915</f>
        <v>0</v>
      </c>
      <c r="Q915" s="229">
        <v>0</v>
      </c>
      <c r="R915" s="229">
        <f>Q915*H915</f>
        <v>0</v>
      </c>
      <c r="S915" s="229">
        <v>0</v>
      </c>
      <c r="T915" s="230">
        <f>S915*H915</f>
        <v>0</v>
      </c>
      <c r="U915" s="39"/>
      <c r="V915" s="39"/>
      <c r="W915" s="39"/>
      <c r="X915" s="39"/>
      <c r="Y915" s="39"/>
      <c r="Z915" s="39"/>
      <c r="AA915" s="39"/>
      <c r="AB915" s="39"/>
      <c r="AC915" s="39"/>
      <c r="AD915" s="39"/>
      <c r="AE915" s="39"/>
      <c r="AR915" s="231" t="s">
        <v>358</v>
      </c>
      <c r="AT915" s="231" t="s">
        <v>335</v>
      </c>
      <c r="AU915" s="231" t="s">
        <v>85</v>
      </c>
      <c r="AY915" s="18" t="s">
        <v>173</v>
      </c>
      <c r="BE915" s="232">
        <f>IF(N915="základní",J915,0)</f>
        <v>0</v>
      </c>
      <c r="BF915" s="232">
        <f>IF(N915="snížená",J915,0)</f>
        <v>0</v>
      </c>
      <c r="BG915" s="232">
        <f>IF(N915="zákl. přenesená",J915,0)</f>
        <v>0</v>
      </c>
      <c r="BH915" s="232">
        <f>IF(N915="sníž. přenesená",J915,0)</f>
        <v>0</v>
      </c>
      <c r="BI915" s="232">
        <f>IF(N915="nulová",J915,0)</f>
        <v>0</v>
      </c>
      <c r="BJ915" s="18" t="s">
        <v>83</v>
      </c>
      <c r="BK915" s="232">
        <f>ROUND(I915*H915,2)</f>
        <v>0</v>
      </c>
      <c r="BL915" s="18" t="s">
        <v>251</v>
      </c>
      <c r="BM915" s="231" t="s">
        <v>1626</v>
      </c>
    </row>
    <row r="916" s="2" customFormat="1" ht="24.15" customHeight="1">
      <c r="A916" s="39"/>
      <c r="B916" s="40"/>
      <c r="C916" s="220" t="s">
        <v>1627</v>
      </c>
      <c r="D916" s="220" t="s">
        <v>174</v>
      </c>
      <c r="E916" s="221" t="s">
        <v>1628</v>
      </c>
      <c r="F916" s="222" t="s">
        <v>1629</v>
      </c>
      <c r="G916" s="223" t="s">
        <v>353</v>
      </c>
      <c r="H916" s="224">
        <v>10.65</v>
      </c>
      <c r="I916" s="225"/>
      <c r="J916" s="226">
        <f>ROUND(I916*H916,2)</f>
        <v>0</v>
      </c>
      <c r="K916" s="222" t="s">
        <v>283</v>
      </c>
      <c r="L916" s="45"/>
      <c r="M916" s="227" t="s">
        <v>1</v>
      </c>
      <c r="N916" s="228" t="s">
        <v>41</v>
      </c>
      <c r="O916" s="92"/>
      <c r="P916" s="229">
        <f>O916*H916</f>
        <v>0</v>
      </c>
      <c r="Q916" s="229">
        <v>0</v>
      </c>
      <c r="R916" s="229">
        <f>Q916*H916</f>
        <v>0</v>
      </c>
      <c r="S916" s="229">
        <v>0</v>
      </c>
      <c r="T916" s="230">
        <f>S916*H916</f>
        <v>0</v>
      </c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R916" s="231" t="s">
        <v>251</v>
      </c>
      <c r="AT916" s="231" t="s">
        <v>174</v>
      </c>
      <c r="AU916" s="231" t="s">
        <v>85</v>
      </c>
      <c r="AY916" s="18" t="s">
        <v>173</v>
      </c>
      <c r="BE916" s="232">
        <f>IF(N916="základní",J916,0)</f>
        <v>0</v>
      </c>
      <c r="BF916" s="232">
        <f>IF(N916="snížená",J916,0)</f>
        <v>0</v>
      </c>
      <c r="BG916" s="232">
        <f>IF(N916="zákl. přenesená",J916,0)</f>
        <v>0</v>
      </c>
      <c r="BH916" s="232">
        <f>IF(N916="sníž. přenesená",J916,0)</f>
        <v>0</v>
      </c>
      <c r="BI916" s="232">
        <f>IF(N916="nulová",J916,0)</f>
        <v>0</v>
      </c>
      <c r="BJ916" s="18" t="s">
        <v>83</v>
      </c>
      <c r="BK916" s="232">
        <f>ROUND(I916*H916,2)</f>
        <v>0</v>
      </c>
      <c r="BL916" s="18" t="s">
        <v>251</v>
      </c>
      <c r="BM916" s="231" t="s">
        <v>1630</v>
      </c>
    </row>
    <row r="917" s="12" customFormat="1">
      <c r="A917" s="12"/>
      <c r="B917" s="238"/>
      <c r="C917" s="239"/>
      <c r="D917" s="233" t="s">
        <v>182</v>
      </c>
      <c r="E917" s="240" t="s">
        <v>1</v>
      </c>
      <c r="F917" s="241" t="s">
        <v>1631</v>
      </c>
      <c r="G917" s="239"/>
      <c r="H917" s="242">
        <v>10.65</v>
      </c>
      <c r="I917" s="243"/>
      <c r="J917" s="239"/>
      <c r="K917" s="239"/>
      <c r="L917" s="244"/>
      <c r="M917" s="245"/>
      <c r="N917" s="246"/>
      <c r="O917" s="246"/>
      <c r="P917" s="246"/>
      <c r="Q917" s="246"/>
      <c r="R917" s="246"/>
      <c r="S917" s="246"/>
      <c r="T917" s="247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T917" s="248" t="s">
        <v>182</v>
      </c>
      <c r="AU917" s="248" t="s">
        <v>85</v>
      </c>
      <c r="AV917" s="12" t="s">
        <v>85</v>
      </c>
      <c r="AW917" s="12" t="s">
        <v>32</v>
      </c>
      <c r="AX917" s="12" t="s">
        <v>76</v>
      </c>
      <c r="AY917" s="248" t="s">
        <v>173</v>
      </c>
    </row>
    <row r="918" s="13" customFormat="1">
      <c r="A918" s="13"/>
      <c r="B918" s="249"/>
      <c r="C918" s="250"/>
      <c r="D918" s="233" t="s">
        <v>182</v>
      </c>
      <c r="E918" s="251" t="s">
        <v>1</v>
      </c>
      <c r="F918" s="252" t="s">
        <v>184</v>
      </c>
      <c r="G918" s="250"/>
      <c r="H918" s="253">
        <v>10.65</v>
      </c>
      <c r="I918" s="254"/>
      <c r="J918" s="250"/>
      <c r="K918" s="250"/>
      <c r="L918" s="255"/>
      <c r="M918" s="256"/>
      <c r="N918" s="257"/>
      <c r="O918" s="257"/>
      <c r="P918" s="257"/>
      <c r="Q918" s="257"/>
      <c r="R918" s="257"/>
      <c r="S918" s="257"/>
      <c r="T918" s="258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59" t="s">
        <v>182</v>
      </c>
      <c r="AU918" s="259" t="s">
        <v>85</v>
      </c>
      <c r="AV918" s="13" t="s">
        <v>178</v>
      </c>
      <c r="AW918" s="13" t="s">
        <v>32</v>
      </c>
      <c r="AX918" s="13" t="s">
        <v>83</v>
      </c>
      <c r="AY918" s="259" t="s">
        <v>173</v>
      </c>
    </row>
    <row r="919" s="2" customFormat="1" ht="16.5" customHeight="1">
      <c r="A919" s="39"/>
      <c r="B919" s="40"/>
      <c r="C919" s="275" t="s">
        <v>1009</v>
      </c>
      <c r="D919" s="275" t="s">
        <v>335</v>
      </c>
      <c r="E919" s="276" t="s">
        <v>1632</v>
      </c>
      <c r="F919" s="277" t="s">
        <v>1633</v>
      </c>
      <c r="G919" s="278" t="s">
        <v>353</v>
      </c>
      <c r="H919" s="279">
        <v>10.65</v>
      </c>
      <c r="I919" s="280"/>
      <c r="J919" s="281">
        <f>ROUND(I919*H919,2)</f>
        <v>0</v>
      </c>
      <c r="K919" s="277" t="s">
        <v>1</v>
      </c>
      <c r="L919" s="282"/>
      <c r="M919" s="283" t="s">
        <v>1</v>
      </c>
      <c r="N919" s="284" t="s">
        <v>41</v>
      </c>
      <c r="O919" s="92"/>
      <c r="P919" s="229">
        <f>O919*H919</f>
        <v>0</v>
      </c>
      <c r="Q919" s="229">
        <v>0</v>
      </c>
      <c r="R919" s="229">
        <f>Q919*H919</f>
        <v>0</v>
      </c>
      <c r="S919" s="229">
        <v>0</v>
      </c>
      <c r="T919" s="230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31" t="s">
        <v>358</v>
      </c>
      <c r="AT919" s="231" t="s">
        <v>335</v>
      </c>
      <c r="AU919" s="231" t="s">
        <v>85</v>
      </c>
      <c r="AY919" s="18" t="s">
        <v>173</v>
      </c>
      <c r="BE919" s="232">
        <f>IF(N919="základní",J919,0)</f>
        <v>0</v>
      </c>
      <c r="BF919" s="232">
        <f>IF(N919="snížená",J919,0)</f>
        <v>0</v>
      </c>
      <c r="BG919" s="232">
        <f>IF(N919="zákl. přenesená",J919,0)</f>
        <v>0</v>
      </c>
      <c r="BH919" s="232">
        <f>IF(N919="sníž. přenesená",J919,0)</f>
        <v>0</v>
      </c>
      <c r="BI919" s="232">
        <f>IF(N919="nulová",J919,0)</f>
        <v>0</v>
      </c>
      <c r="BJ919" s="18" t="s">
        <v>83</v>
      </c>
      <c r="BK919" s="232">
        <f>ROUND(I919*H919,2)</f>
        <v>0</v>
      </c>
      <c r="BL919" s="18" t="s">
        <v>251</v>
      </c>
      <c r="BM919" s="231" t="s">
        <v>1634</v>
      </c>
    </row>
    <row r="920" s="2" customFormat="1" ht="24.15" customHeight="1">
      <c r="A920" s="39"/>
      <c r="B920" s="40"/>
      <c r="C920" s="220" t="s">
        <v>1635</v>
      </c>
      <c r="D920" s="220" t="s">
        <v>174</v>
      </c>
      <c r="E920" s="221" t="s">
        <v>1636</v>
      </c>
      <c r="F920" s="222" t="s">
        <v>1637</v>
      </c>
      <c r="G920" s="223" t="s">
        <v>470</v>
      </c>
      <c r="H920" s="224">
        <v>1</v>
      </c>
      <c r="I920" s="225"/>
      <c r="J920" s="226">
        <f>ROUND(I920*H920,2)</f>
        <v>0</v>
      </c>
      <c r="K920" s="222" t="s">
        <v>283</v>
      </c>
      <c r="L920" s="45"/>
      <c r="M920" s="227" t="s">
        <v>1</v>
      </c>
      <c r="N920" s="228" t="s">
        <v>41</v>
      </c>
      <c r="O920" s="92"/>
      <c r="P920" s="229">
        <f>O920*H920</f>
        <v>0</v>
      </c>
      <c r="Q920" s="229">
        <v>0</v>
      </c>
      <c r="R920" s="229">
        <f>Q920*H920</f>
        <v>0</v>
      </c>
      <c r="S920" s="229">
        <v>0</v>
      </c>
      <c r="T920" s="230">
        <f>S920*H920</f>
        <v>0</v>
      </c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R920" s="231" t="s">
        <v>251</v>
      </c>
      <c r="AT920" s="231" t="s">
        <v>174</v>
      </c>
      <c r="AU920" s="231" t="s">
        <v>85</v>
      </c>
      <c r="AY920" s="18" t="s">
        <v>173</v>
      </c>
      <c r="BE920" s="232">
        <f>IF(N920="základní",J920,0)</f>
        <v>0</v>
      </c>
      <c r="BF920" s="232">
        <f>IF(N920="snížená",J920,0)</f>
        <v>0</v>
      </c>
      <c r="BG920" s="232">
        <f>IF(N920="zákl. přenesená",J920,0)</f>
        <v>0</v>
      </c>
      <c r="BH920" s="232">
        <f>IF(N920="sníž. přenesená",J920,0)</f>
        <v>0</v>
      </c>
      <c r="BI920" s="232">
        <f>IF(N920="nulová",J920,0)</f>
        <v>0</v>
      </c>
      <c r="BJ920" s="18" t="s">
        <v>83</v>
      </c>
      <c r="BK920" s="232">
        <f>ROUND(I920*H920,2)</f>
        <v>0</v>
      </c>
      <c r="BL920" s="18" t="s">
        <v>251</v>
      </c>
      <c r="BM920" s="231" t="s">
        <v>1638</v>
      </c>
    </row>
    <row r="921" s="2" customFormat="1" ht="37.8" customHeight="1">
      <c r="A921" s="39"/>
      <c r="B921" s="40"/>
      <c r="C921" s="275" t="s">
        <v>1014</v>
      </c>
      <c r="D921" s="275" t="s">
        <v>335</v>
      </c>
      <c r="E921" s="276" t="s">
        <v>1639</v>
      </c>
      <c r="F921" s="277" t="s">
        <v>1640</v>
      </c>
      <c r="G921" s="278" t="s">
        <v>470</v>
      </c>
      <c r="H921" s="279">
        <v>1</v>
      </c>
      <c r="I921" s="280"/>
      <c r="J921" s="281">
        <f>ROUND(I921*H921,2)</f>
        <v>0</v>
      </c>
      <c r="K921" s="277" t="s">
        <v>283</v>
      </c>
      <c r="L921" s="282"/>
      <c r="M921" s="283" t="s">
        <v>1</v>
      </c>
      <c r="N921" s="284" t="s">
        <v>41</v>
      </c>
      <c r="O921" s="92"/>
      <c r="P921" s="229">
        <f>O921*H921</f>
        <v>0</v>
      </c>
      <c r="Q921" s="229">
        <v>0</v>
      </c>
      <c r="R921" s="229">
        <f>Q921*H921</f>
        <v>0</v>
      </c>
      <c r="S921" s="229">
        <v>0</v>
      </c>
      <c r="T921" s="230">
        <f>S921*H921</f>
        <v>0</v>
      </c>
      <c r="U921" s="39"/>
      <c r="V921" s="39"/>
      <c r="W921" s="39"/>
      <c r="X921" s="39"/>
      <c r="Y921" s="39"/>
      <c r="Z921" s="39"/>
      <c r="AA921" s="39"/>
      <c r="AB921" s="39"/>
      <c r="AC921" s="39"/>
      <c r="AD921" s="39"/>
      <c r="AE921" s="39"/>
      <c r="AR921" s="231" t="s">
        <v>358</v>
      </c>
      <c r="AT921" s="231" t="s">
        <v>335</v>
      </c>
      <c r="AU921" s="231" t="s">
        <v>85</v>
      </c>
      <c r="AY921" s="18" t="s">
        <v>173</v>
      </c>
      <c r="BE921" s="232">
        <f>IF(N921="základní",J921,0)</f>
        <v>0</v>
      </c>
      <c r="BF921" s="232">
        <f>IF(N921="snížená",J921,0)</f>
        <v>0</v>
      </c>
      <c r="BG921" s="232">
        <f>IF(N921="zákl. přenesená",J921,0)</f>
        <v>0</v>
      </c>
      <c r="BH921" s="232">
        <f>IF(N921="sníž. přenesená",J921,0)</f>
        <v>0</v>
      </c>
      <c r="BI921" s="232">
        <f>IF(N921="nulová",J921,0)</f>
        <v>0</v>
      </c>
      <c r="BJ921" s="18" t="s">
        <v>83</v>
      </c>
      <c r="BK921" s="232">
        <f>ROUND(I921*H921,2)</f>
        <v>0</v>
      </c>
      <c r="BL921" s="18" t="s">
        <v>251</v>
      </c>
      <c r="BM921" s="231" t="s">
        <v>1641</v>
      </c>
    </row>
    <row r="922" s="2" customFormat="1" ht="24.15" customHeight="1">
      <c r="A922" s="39"/>
      <c r="B922" s="40"/>
      <c r="C922" s="220" t="s">
        <v>1642</v>
      </c>
      <c r="D922" s="220" t="s">
        <v>174</v>
      </c>
      <c r="E922" s="221" t="s">
        <v>1643</v>
      </c>
      <c r="F922" s="222" t="s">
        <v>1644</v>
      </c>
      <c r="G922" s="223" t="s">
        <v>353</v>
      </c>
      <c r="H922" s="224">
        <v>3.5</v>
      </c>
      <c r="I922" s="225"/>
      <c r="J922" s="226">
        <f>ROUND(I922*H922,2)</f>
        <v>0</v>
      </c>
      <c r="K922" s="222" t="s">
        <v>283</v>
      </c>
      <c r="L922" s="45"/>
      <c r="M922" s="227" t="s">
        <v>1</v>
      </c>
      <c r="N922" s="228" t="s">
        <v>41</v>
      </c>
      <c r="O922" s="92"/>
      <c r="P922" s="229">
        <f>O922*H922</f>
        <v>0</v>
      </c>
      <c r="Q922" s="229">
        <v>0</v>
      </c>
      <c r="R922" s="229">
        <f>Q922*H922</f>
        <v>0</v>
      </c>
      <c r="S922" s="229">
        <v>0</v>
      </c>
      <c r="T922" s="230">
        <f>S922*H922</f>
        <v>0</v>
      </c>
      <c r="U922" s="39"/>
      <c r="V922" s="39"/>
      <c r="W922" s="39"/>
      <c r="X922" s="39"/>
      <c r="Y922" s="39"/>
      <c r="Z922" s="39"/>
      <c r="AA922" s="39"/>
      <c r="AB922" s="39"/>
      <c r="AC922" s="39"/>
      <c r="AD922" s="39"/>
      <c r="AE922" s="39"/>
      <c r="AR922" s="231" t="s">
        <v>251</v>
      </c>
      <c r="AT922" s="231" t="s">
        <v>174</v>
      </c>
      <c r="AU922" s="231" t="s">
        <v>85</v>
      </c>
      <c r="AY922" s="18" t="s">
        <v>173</v>
      </c>
      <c r="BE922" s="232">
        <f>IF(N922="základní",J922,0)</f>
        <v>0</v>
      </c>
      <c r="BF922" s="232">
        <f>IF(N922="snížená",J922,0)</f>
        <v>0</v>
      </c>
      <c r="BG922" s="232">
        <f>IF(N922="zákl. přenesená",J922,0)</f>
        <v>0</v>
      </c>
      <c r="BH922" s="232">
        <f>IF(N922="sníž. přenesená",J922,0)</f>
        <v>0</v>
      </c>
      <c r="BI922" s="232">
        <f>IF(N922="nulová",J922,0)</f>
        <v>0</v>
      </c>
      <c r="BJ922" s="18" t="s">
        <v>83</v>
      </c>
      <c r="BK922" s="232">
        <f>ROUND(I922*H922,2)</f>
        <v>0</v>
      </c>
      <c r="BL922" s="18" t="s">
        <v>251</v>
      </c>
      <c r="BM922" s="231" t="s">
        <v>1645</v>
      </c>
    </row>
    <row r="923" s="2" customFormat="1" ht="16.5" customHeight="1">
      <c r="A923" s="39"/>
      <c r="B923" s="40"/>
      <c r="C923" s="275" t="s">
        <v>1018</v>
      </c>
      <c r="D923" s="275" t="s">
        <v>335</v>
      </c>
      <c r="E923" s="276" t="s">
        <v>1646</v>
      </c>
      <c r="F923" s="277" t="s">
        <v>1647</v>
      </c>
      <c r="G923" s="278" t="s">
        <v>470</v>
      </c>
      <c r="H923" s="279">
        <v>3</v>
      </c>
      <c r="I923" s="280"/>
      <c r="J923" s="281">
        <f>ROUND(I923*H923,2)</f>
        <v>0</v>
      </c>
      <c r="K923" s="277" t="s">
        <v>283</v>
      </c>
      <c r="L923" s="282"/>
      <c r="M923" s="283" t="s">
        <v>1</v>
      </c>
      <c r="N923" s="284" t="s">
        <v>41</v>
      </c>
      <c r="O923" s="92"/>
      <c r="P923" s="229">
        <f>O923*H923</f>
        <v>0</v>
      </c>
      <c r="Q923" s="229">
        <v>0</v>
      </c>
      <c r="R923" s="229">
        <f>Q923*H923</f>
        <v>0</v>
      </c>
      <c r="S923" s="229">
        <v>0</v>
      </c>
      <c r="T923" s="230">
        <f>S923*H923</f>
        <v>0</v>
      </c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R923" s="231" t="s">
        <v>358</v>
      </c>
      <c r="AT923" s="231" t="s">
        <v>335</v>
      </c>
      <c r="AU923" s="231" t="s">
        <v>85</v>
      </c>
      <c r="AY923" s="18" t="s">
        <v>173</v>
      </c>
      <c r="BE923" s="232">
        <f>IF(N923="základní",J923,0)</f>
        <v>0</v>
      </c>
      <c r="BF923" s="232">
        <f>IF(N923="snížená",J923,0)</f>
        <v>0</v>
      </c>
      <c r="BG923" s="232">
        <f>IF(N923="zákl. přenesená",J923,0)</f>
        <v>0</v>
      </c>
      <c r="BH923" s="232">
        <f>IF(N923="sníž. přenesená",J923,0)</f>
        <v>0</v>
      </c>
      <c r="BI923" s="232">
        <f>IF(N923="nulová",J923,0)</f>
        <v>0</v>
      </c>
      <c r="BJ923" s="18" t="s">
        <v>83</v>
      </c>
      <c r="BK923" s="232">
        <f>ROUND(I923*H923,2)</f>
        <v>0</v>
      </c>
      <c r="BL923" s="18" t="s">
        <v>251</v>
      </c>
      <c r="BM923" s="231" t="s">
        <v>1648</v>
      </c>
    </row>
    <row r="924" s="2" customFormat="1" ht="16.5" customHeight="1">
      <c r="A924" s="39"/>
      <c r="B924" s="40"/>
      <c r="C924" s="275" t="s">
        <v>1649</v>
      </c>
      <c r="D924" s="275" t="s">
        <v>335</v>
      </c>
      <c r="E924" s="276" t="s">
        <v>1650</v>
      </c>
      <c r="F924" s="277" t="s">
        <v>1651</v>
      </c>
      <c r="G924" s="278" t="s">
        <v>470</v>
      </c>
      <c r="H924" s="279">
        <v>1</v>
      </c>
      <c r="I924" s="280"/>
      <c r="J924" s="281">
        <f>ROUND(I924*H924,2)</f>
        <v>0</v>
      </c>
      <c r="K924" s="277" t="s">
        <v>283</v>
      </c>
      <c r="L924" s="282"/>
      <c r="M924" s="283" t="s">
        <v>1</v>
      </c>
      <c r="N924" s="284" t="s">
        <v>41</v>
      </c>
      <c r="O924" s="92"/>
      <c r="P924" s="229">
        <f>O924*H924</f>
        <v>0</v>
      </c>
      <c r="Q924" s="229">
        <v>0</v>
      </c>
      <c r="R924" s="229">
        <f>Q924*H924</f>
        <v>0</v>
      </c>
      <c r="S924" s="229">
        <v>0</v>
      </c>
      <c r="T924" s="230">
        <f>S924*H924</f>
        <v>0</v>
      </c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R924" s="231" t="s">
        <v>358</v>
      </c>
      <c r="AT924" s="231" t="s">
        <v>335</v>
      </c>
      <c r="AU924" s="231" t="s">
        <v>85</v>
      </c>
      <c r="AY924" s="18" t="s">
        <v>173</v>
      </c>
      <c r="BE924" s="232">
        <f>IF(N924="základní",J924,0)</f>
        <v>0</v>
      </c>
      <c r="BF924" s="232">
        <f>IF(N924="snížená",J924,0)</f>
        <v>0</v>
      </c>
      <c r="BG924" s="232">
        <f>IF(N924="zákl. přenesená",J924,0)</f>
        <v>0</v>
      </c>
      <c r="BH924" s="232">
        <f>IF(N924="sníž. přenesená",J924,0)</f>
        <v>0</v>
      </c>
      <c r="BI924" s="232">
        <f>IF(N924="nulová",J924,0)</f>
        <v>0</v>
      </c>
      <c r="BJ924" s="18" t="s">
        <v>83</v>
      </c>
      <c r="BK924" s="232">
        <f>ROUND(I924*H924,2)</f>
        <v>0</v>
      </c>
      <c r="BL924" s="18" t="s">
        <v>251</v>
      </c>
      <c r="BM924" s="231" t="s">
        <v>1652</v>
      </c>
    </row>
    <row r="925" s="2" customFormat="1" ht="16.5" customHeight="1">
      <c r="A925" s="39"/>
      <c r="B925" s="40"/>
      <c r="C925" s="220" t="s">
        <v>1024</v>
      </c>
      <c r="D925" s="220" t="s">
        <v>174</v>
      </c>
      <c r="E925" s="221" t="s">
        <v>1653</v>
      </c>
      <c r="F925" s="222" t="s">
        <v>1654</v>
      </c>
      <c r="G925" s="223" t="s">
        <v>1028</v>
      </c>
      <c r="H925" s="224">
        <v>212.09</v>
      </c>
      <c r="I925" s="225"/>
      <c r="J925" s="226">
        <f>ROUND(I925*H925,2)</f>
        <v>0</v>
      </c>
      <c r="K925" s="222" t="s">
        <v>283</v>
      </c>
      <c r="L925" s="45"/>
      <c r="M925" s="227" t="s">
        <v>1</v>
      </c>
      <c r="N925" s="228" t="s">
        <v>41</v>
      </c>
      <c r="O925" s="92"/>
      <c r="P925" s="229">
        <f>O925*H925</f>
        <v>0</v>
      </c>
      <c r="Q925" s="229">
        <v>0</v>
      </c>
      <c r="R925" s="229">
        <f>Q925*H925</f>
        <v>0</v>
      </c>
      <c r="S925" s="229">
        <v>0</v>
      </c>
      <c r="T925" s="230">
        <f>S925*H925</f>
        <v>0</v>
      </c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  <c r="AR925" s="231" t="s">
        <v>251</v>
      </c>
      <c r="AT925" s="231" t="s">
        <v>174</v>
      </c>
      <c r="AU925" s="231" t="s">
        <v>85</v>
      </c>
      <c r="AY925" s="18" t="s">
        <v>173</v>
      </c>
      <c r="BE925" s="232">
        <f>IF(N925="základní",J925,0)</f>
        <v>0</v>
      </c>
      <c r="BF925" s="232">
        <f>IF(N925="snížená",J925,0)</f>
        <v>0</v>
      </c>
      <c r="BG925" s="232">
        <f>IF(N925="zákl. přenesená",J925,0)</f>
        <v>0</v>
      </c>
      <c r="BH925" s="232">
        <f>IF(N925="sníž. přenesená",J925,0)</f>
        <v>0</v>
      </c>
      <c r="BI925" s="232">
        <f>IF(N925="nulová",J925,0)</f>
        <v>0</v>
      </c>
      <c r="BJ925" s="18" t="s">
        <v>83</v>
      </c>
      <c r="BK925" s="232">
        <f>ROUND(I925*H925,2)</f>
        <v>0</v>
      </c>
      <c r="BL925" s="18" t="s">
        <v>251</v>
      </c>
      <c r="BM925" s="231" t="s">
        <v>1655</v>
      </c>
    </row>
    <row r="926" s="12" customFormat="1">
      <c r="A926" s="12"/>
      <c r="B926" s="238"/>
      <c r="C926" s="239"/>
      <c r="D926" s="233" t="s">
        <v>182</v>
      </c>
      <c r="E926" s="240" t="s">
        <v>1</v>
      </c>
      <c r="F926" s="241" t="s">
        <v>1656</v>
      </c>
      <c r="G926" s="239"/>
      <c r="H926" s="242">
        <v>212.09</v>
      </c>
      <c r="I926" s="243"/>
      <c r="J926" s="239"/>
      <c r="K926" s="239"/>
      <c r="L926" s="244"/>
      <c r="M926" s="245"/>
      <c r="N926" s="246"/>
      <c r="O926" s="246"/>
      <c r="P926" s="246"/>
      <c r="Q926" s="246"/>
      <c r="R926" s="246"/>
      <c r="S926" s="246"/>
      <c r="T926" s="247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T926" s="248" t="s">
        <v>182</v>
      </c>
      <c r="AU926" s="248" t="s">
        <v>85</v>
      </c>
      <c r="AV926" s="12" t="s">
        <v>85</v>
      </c>
      <c r="AW926" s="12" t="s">
        <v>32</v>
      </c>
      <c r="AX926" s="12" t="s">
        <v>76</v>
      </c>
      <c r="AY926" s="248" t="s">
        <v>173</v>
      </c>
    </row>
    <row r="927" s="13" customFormat="1">
      <c r="A927" s="13"/>
      <c r="B927" s="249"/>
      <c r="C927" s="250"/>
      <c r="D927" s="233" t="s">
        <v>182</v>
      </c>
      <c r="E927" s="251" t="s">
        <v>1</v>
      </c>
      <c r="F927" s="252" t="s">
        <v>184</v>
      </c>
      <c r="G927" s="250"/>
      <c r="H927" s="253">
        <v>212.09</v>
      </c>
      <c r="I927" s="254"/>
      <c r="J927" s="250"/>
      <c r="K927" s="250"/>
      <c r="L927" s="255"/>
      <c r="M927" s="256"/>
      <c r="N927" s="257"/>
      <c r="O927" s="257"/>
      <c r="P927" s="257"/>
      <c r="Q927" s="257"/>
      <c r="R927" s="257"/>
      <c r="S927" s="257"/>
      <c r="T927" s="258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59" t="s">
        <v>182</v>
      </c>
      <c r="AU927" s="259" t="s">
        <v>85</v>
      </c>
      <c r="AV927" s="13" t="s">
        <v>178</v>
      </c>
      <c r="AW927" s="13" t="s">
        <v>32</v>
      </c>
      <c r="AX927" s="13" t="s">
        <v>83</v>
      </c>
      <c r="AY927" s="259" t="s">
        <v>173</v>
      </c>
    </row>
    <row r="928" s="2" customFormat="1" ht="24.15" customHeight="1">
      <c r="A928" s="39"/>
      <c r="B928" s="40"/>
      <c r="C928" s="275" t="s">
        <v>1657</v>
      </c>
      <c r="D928" s="275" t="s">
        <v>335</v>
      </c>
      <c r="E928" s="276" t="s">
        <v>1658</v>
      </c>
      <c r="F928" s="277" t="s">
        <v>1659</v>
      </c>
      <c r="G928" s="278" t="s">
        <v>221</v>
      </c>
      <c r="H928" s="279">
        <v>0.044999999999999998</v>
      </c>
      <c r="I928" s="280"/>
      <c r="J928" s="281">
        <f>ROUND(I928*H928,2)</f>
        <v>0</v>
      </c>
      <c r="K928" s="277" t="s">
        <v>283</v>
      </c>
      <c r="L928" s="282"/>
      <c r="M928" s="283" t="s">
        <v>1</v>
      </c>
      <c r="N928" s="284" t="s">
        <v>41</v>
      </c>
      <c r="O928" s="92"/>
      <c r="P928" s="229">
        <f>O928*H928</f>
        <v>0</v>
      </c>
      <c r="Q928" s="229">
        <v>0</v>
      </c>
      <c r="R928" s="229">
        <f>Q928*H928</f>
        <v>0</v>
      </c>
      <c r="S928" s="229">
        <v>0</v>
      </c>
      <c r="T928" s="230">
        <f>S928*H928</f>
        <v>0</v>
      </c>
      <c r="U928" s="39"/>
      <c r="V928" s="39"/>
      <c r="W928" s="39"/>
      <c r="X928" s="39"/>
      <c r="Y928" s="39"/>
      <c r="Z928" s="39"/>
      <c r="AA928" s="39"/>
      <c r="AB928" s="39"/>
      <c r="AC928" s="39"/>
      <c r="AD928" s="39"/>
      <c r="AE928" s="39"/>
      <c r="AR928" s="231" t="s">
        <v>358</v>
      </c>
      <c r="AT928" s="231" t="s">
        <v>335</v>
      </c>
      <c r="AU928" s="231" t="s">
        <v>85</v>
      </c>
      <c r="AY928" s="18" t="s">
        <v>173</v>
      </c>
      <c r="BE928" s="232">
        <f>IF(N928="základní",J928,0)</f>
        <v>0</v>
      </c>
      <c r="BF928" s="232">
        <f>IF(N928="snížená",J928,0)</f>
        <v>0</v>
      </c>
      <c r="BG928" s="232">
        <f>IF(N928="zákl. přenesená",J928,0)</f>
        <v>0</v>
      </c>
      <c r="BH928" s="232">
        <f>IF(N928="sníž. přenesená",J928,0)</f>
        <v>0</v>
      </c>
      <c r="BI928" s="232">
        <f>IF(N928="nulová",J928,0)</f>
        <v>0</v>
      </c>
      <c r="BJ928" s="18" t="s">
        <v>83</v>
      </c>
      <c r="BK928" s="232">
        <f>ROUND(I928*H928,2)</f>
        <v>0</v>
      </c>
      <c r="BL928" s="18" t="s">
        <v>251</v>
      </c>
      <c r="BM928" s="231" t="s">
        <v>1660</v>
      </c>
    </row>
    <row r="929" s="2" customFormat="1">
      <c r="A929" s="39"/>
      <c r="B929" s="40"/>
      <c r="C929" s="41"/>
      <c r="D929" s="233" t="s">
        <v>180</v>
      </c>
      <c r="E929" s="41"/>
      <c r="F929" s="234" t="s">
        <v>1661</v>
      </c>
      <c r="G929" s="41"/>
      <c r="H929" s="41"/>
      <c r="I929" s="235"/>
      <c r="J929" s="41"/>
      <c r="K929" s="41"/>
      <c r="L929" s="45"/>
      <c r="M929" s="236"/>
      <c r="N929" s="237"/>
      <c r="O929" s="92"/>
      <c r="P929" s="92"/>
      <c r="Q929" s="92"/>
      <c r="R929" s="92"/>
      <c r="S929" s="92"/>
      <c r="T929" s="93"/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T929" s="18" t="s">
        <v>180</v>
      </c>
      <c r="AU929" s="18" t="s">
        <v>85</v>
      </c>
    </row>
    <row r="930" s="12" customFormat="1">
      <c r="A930" s="12"/>
      <c r="B930" s="238"/>
      <c r="C930" s="239"/>
      <c r="D930" s="233" t="s">
        <v>182</v>
      </c>
      <c r="E930" s="240" t="s">
        <v>1</v>
      </c>
      <c r="F930" s="241" t="s">
        <v>1662</v>
      </c>
      <c r="G930" s="239"/>
      <c r="H930" s="242">
        <v>0.044999999999999998</v>
      </c>
      <c r="I930" s="243"/>
      <c r="J930" s="239"/>
      <c r="K930" s="239"/>
      <c r="L930" s="244"/>
      <c r="M930" s="245"/>
      <c r="N930" s="246"/>
      <c r="O930" s="246"/>
      <c r="P930" s="246"/>
      <c r="Q930" s="246"/>
      <c r="R930" s="246"/>
      <c r="S930" s="246"/>
      <c r="T930" s="247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T930" s="248" t="s">
        <v>182</v>
      </c>
      <c r="AU930" s="248" t="s">
        <v>85</v>
      </c>
      <c r="AV930" s="12" t="s">
        <v>85</v>
      </c>
      <c r="AW930" s="12" t="s">
        <v>32</v>
      </c>
      <c r="AX930" s="12" t="s">
        <v>76</v>
      </c>
      <c r="AY930" s="248" t="s">
        <v>173</v>
      </c>
    </row>
    <row r="931" s="13" customFormat="1">
      <c r="A931" s="13"/>
      <c r="B931" s="249"/>
      <c r="C931" s="250"/>
      <c r="D931" s="233" t="s">
        <v>182</v>
      </c>
      <c r="E931" s="251" t="s">
        <v>1</v>
      </c>
      <c r="F931" s="252" t="s">
        <v>184</v>
      </c>
      <c r="G931" s="250"/>
      <c r="H931" s="253">
        <v>0.044999999999999998</v>
      </c>
      <c r="I931" s="254"/>
      <c r="J931" s="250"/>
      <c r="K931" s="250"/>
      <c r="L931" s="255"/>
      <c r="M931" s="256"/>
      <c r="N931" s="257"/>
      <c r="O931" s="257"/>
      <c r="P931" s="257"/>
      <c r="Q931" s="257"/>
      <c r="R931" s="257"/>
      <c r="S931" s="257"/>
      <c r="T931" s="258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59" t="s">
        <v>182</v>
      </c>
      <c r="AU931" s="259" t="s">
        <v>85</v>
      </c>
      <c r="AV931" s="13" t="s">
        <v>178</v>
      </c>
      <c r="AW931" s="13" t="s">
        <v>32</v>
      </c>
      <c r="AX931" s="13" t="s">
        <v>83</v>
      </c>
      <c r="AY931" s="259" t="s">
        <v>173</v>
      </c>
    </row>
    <row r="932" s="2" customFormat="1" ht="24.15" customHeight="1">
      <c r="A932" s="39"/>
      <c r="B932" s="40"/>
      <c r="C932" s="275" t="s">
        <v>1029</v>
      </c>
      <c r="D932" s="275" t="s">
        <v>335</v>
      </c>
      <c r="E932" s="276" t="s">
        <v>1663</v>
      </c>
      <c r="F932" s="277" t="s">
        <v>1664</v>
      </c>
      <c r="G932" s="278" t="s">
        <v>221</v>
      </c>
      <c r="H932" s="279">
        <v>0.16700000000000001</v>
      </c>
      <c r="I932" s="280"/>
      <c r="J932" s="281">
        <f>ROUND(I932*H932,2)</f>
        <v>0</v>
      </c>
      <c r="K932" s="277" t="s">
        <v>283</v>
      </c>
      <c r="L932" s="282"/>
      <c r="M932" s="283" t="s">
        <v>1</v>
      </c>
      <c r="N932" s="284" t="s">
        <v>41</v>
      </c>
      <c r="O932" s="92"/>
      <c r="P932" s="229">
        <f>O932*H932</f>
        <v>0</v>
      </c>
      <c r="Q932" s="229">
        <v>0</v>
      </c>
      <c r="R932" s="229">
        <f>Q932*H932</f>
        <v>0</v>
      </c>
      <c r="S932" s="229">
        <v>0</v>
      </c>
      <c r="T932" s="230">
        <f>S932*H932</f>
        <v>0</v>
      </c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R932" s="231" t="s">
        <v>358</v>
      </c>
      <c r="AT932" s="231" t="s">
        <v>335</v>
      </c>
      <c r="AU932" s="231" t="s">
        <v>85</v>
      </c>
      <c r="AY932" s="18" t="s">
        <v>173</v>
      </c>
      <c r="BE932" s="232">
        <f>IF(N932="základní",J932,0)</f>
        <v>0</v>
      </c>
      <c r="BF932" s="232">
        <f>IF(N932="snížená",J932,0)</f>
        <v>0</v>
      </c>
      <c r="BG932" s="232">
        <f>IF(N932="zákl. přenesená",J932,0)</f>
        <v>0</v>
      </c>
      <c r="BH932" s="232">
        <f>IF(N932="sníž. přenesená",J932,0)</f>
        <v>0</v>
      </c>
      <c r="BI932" s="232">
        <f>IF(N932="nulová",J932,0)</f>
        <v>0</v>
      </c>
      <c r="BJ932" s="18" t="s">
        <v>83</v>
      </c>
      <c r="BK932" s="232">
        <f>ROUND(I932*H932,2)</f>
        <v>0</v>
      </c>
      <c r="BL932" s="18" t="s">
        <v>251</v>
      </c>
      <c r="BM932" s="231" t="s">
        <v>1665</v>
      </c>
    </row>
    <row r="933" s="12" customFormat="1">
      <c r="A933" s="12"/>
      <c r="B933" s="238"/>
      <c r="C933" s="239"/>
      <c r="D933" s="233" t="s">
        <v>182</v>
      </c>
      <c r="E933" s="240" t="s">
        <v>1</v>
      </c>
      <c r="F933" s="241" t="s">
        <v>1666</v>
      </c>
      <c r="G933" s="239"/>
      <c r="H933" s="242">
        <v>0.16700000000000001</v>
      </c>
      <c r="I933" s="243"/>
      <c r="J933" s="239"/>
      <c r="K933" s="239"/>
      <c r="L933" s="244"/>
      <c r="M933" s="245"/>
      <c r="N933" s="246"/>
      <c r="O933" s="246"/>
      <c r="P933" s="246"/>
      <c r="Q933" s="246"/>
      <c r="R933" s="246"/>
      <c r="S933" s="246"/>
      <c r="T933" s="247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T933" s="248" t="s">
        <v>182</v>
      </c>
      <c r="AU933" s="248" t="s">
        <v>85</v>
      </c>
      <c r="AV933" s="12" t="s">
        <v>85</v>
      </c>
      <c r="AW933" s="12" t="s">
        <v>32</v>
      </c>
      <c r="AX933" s="12" t="s">
        <v>76</v>
      </c>
      <c r="AY933" s="248" t="s">
        <v>173</v>
      </c>
    </row>
    <row r="934" s="13" customFormat="1">
      <c r="A934" s="13"/>
      <c r="B934" s="249"/>
      <c r="C934" s="250"/>
      <c r="D934" s="233" t="s">
        <v>182</v>
      </c>
      <c r="E934" s="251" t="s">
        <v>1</v>
      </c>
      <c r="F934" s="252" t="s">
        <v>184</v>
      </c>
      <c r="G934" s="250"/>
      <c r="H934" s="253">
        <v>0.16700000000000001</v>
      </c>
      <c r="I934" s="254"/>
      <c r="J934" s="250"/>
      <c r="K934" s="250"/>
      <c r="L934" s="255"/>
      <c r="M934" s="256"/>
      <c r="N934" s="257"/>
      <c r="O934" s="257"/>
      <c r="P934" s="257"/>
      <c r="Q934" s="257"/>
      <c r="R934" s="257"/>
      <c r="S934" s="257"/>
      <c r="T934" s="258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59" t="s">
        <v>182</v>
      </c>
      <c r="AU934" s="259" t="s">
        <v>85</v>
      </c>
      <c r="AV934" s="13" t="s">
        <v>178</v>
      </c>
      <c r="AW934" s="13" t="s">
        <v>32</v>
      </c>
      <c r="AX934" s="13" t="s">
        <v>83</v>
      </c>
      <c r="AY934" s="259" t="s">
        <v>173</v>
      </c>
    </row>
    <row r="935" s="2" customFormat="1" ht="24.15" customHeight="1">
      <c r="A935" s="39"/>
      <c r="B935" s="40"/>
      <c r="C935" s="220" t="s">
        <v>1667</v>
      </c>
      <c r="D935" s="220" t="s">
        <v>174</v>
      </c>
      <c r="E935" s="221" t="s">
        <v>1668</v>
      </c>
      <c r="F935" s="222" t="s">
        <v>1669</v>
      </c>
      <c r="G935" s="223" t="s">
        <v>304</v>
      </c>
      <c r="H935" s="224">
        <v>0.748</v>
      </c>
      <c r="I935" s="225"/>
      <c r="J935" s="226">
        <f>ROUND(I935*H935,2)</f>
        <v>0</v>
      </c>
      <c r="K935" s="222" t="s">
        <v>283</v>
      </c>
      <c r="L935" s="45"/>
      <c r="M935" s="227" t="s">
        <v>1</v>
      </c>
      <c r="N935" s="228" t="s">
        <v>41</v>
      </c>
      <c r="O935" s="92"/>
      <c r="P935" s="229">
        <f>O935*H935</f>
        <v>0</v>
      </c>
      <c r="Q935" s="229">
        <v>0</v>
      </c>
      <c r="R935" s="229">
        <f>Q935*H935</f>
        <v>0</v>
      </c>
      <c r="S935" s="229">
        <v>0</v>
      </c>
      <c r="T935" s="230">
        <f>S935*H935</f>
        <v>0</v>
      </c>
      <c r="U935" s="39"/>
      <c r="V935" s="39"/>
      <c r="W935" s="39"/>
      <c r="X935" s="39"/>
      <c r="Y935" s="39"/>
      <c r="Z935" s="39"/>
      <c r="AA935" s="39"/>
      <c r="AB935" s="39"/>
      <c r="AC935" s="39"/>
      <c r="AD935" s="39"/>
      <c r="AE935" s="39"/>
      <c r="AR935" s="231" t="s">
        <v>251</v>
      </c>
      <c r="AT935" s="231" t="s">
        <v>174</v>
      </c>
      <c r="AU935" s="231" t="s">
        <v>85</v>
      </c>
      <c r="AY935" s="18" t="s">
        <v>173</v>
      </c>
      <c r="BE935" s="232">
        <f>IF(N935="základní",J935,0)</f>
        <v>0</v>
      </c>
      <c r="BF935" s="232">
        <f>IF(N935="snížená",J935,0)</f>
        <v>0</v>
      </c>
      <c r="BG935" s="232">
        <f>IF(N935="zákl. přenesená",J935,0)</f>
        <v>0</v>
      </c>
      <c r="BH935" s="232">
        <f>IF(N935="sníž. přenesená",J935,0)</f>
        <v>0</v>
      </c>
      <c r="BI935" s="232">
        <f>IF(N935="nulová",J935,0)</f>
        <v>0</v>
      </c>
      <c r="BJ935" s="18" t="s">
        <v>83</v>
      </c>
      <c r="BK935" s="232">
        <f>ROUND(I935*H935,2)</f>
        <v>0</v>
      </c>
      <c r="BL935" s="18" t="s">
        <v>251</v>
      </c>
      <c r="BM935" s="231" t="s">
        <v>1670</v>
      </c>
    </row>
    <row r="936" s="12" customFormat="1">
      <c r="A936" s="12"/>
      <c r="B936" s="238"/>
      <c r="C936" s="239"/>
      <c r="D936" s="233" t="s">
        <v>182</v>
      </c>
      <c r="E936" s="240" t="s">
        <v>1</v>
      </c>
      <c r="F936" s="241" t="s">
        <v>1671</v>
      </c>
      <c r="G936" s="239"/>
      <c r="H936" s="242">
        <v>0.748</v>
      </c>
      <c r="I936" s="243"/>
      <c r="J936" s="239"/>
      <c r="K936" s="239"/>
      <c r="L936" s="244"/>
      <c r="M936" s="245"/>
      <c r="N936" s="246"/>
      <c r="O936" s="246"/>
      <c r="P936" s="246"/>
      <c r="Q936" s="246"/>
      <c r="R936" s="246"/>
      <c r="S936" s="246"/>
      <c r="T936" s="247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T936" s="248" t="s">
        <v>182</v>
      </c>
      <c r="AU936" s="248" t="s">
        <v>85</v>
      </c>
      <c r="AV936" s="12" t="s">
        <v>85</v>
      </c>
      <c r="AW936" s="12" t="s">
        <v>32</v>
      </c>
      <c r="AX936" s="12" t="s">
        <v>76</v>
      </c>
      <c r="AY936" s="248" t="s">
        <v>173</v>
      </c>
    </row>
    <row r="937" s="13" customFormat="1">
      <c r="A937" s="13"/>
      <c r="B937" s="249"/>
      <c r="C937" s="250"/>
      <c r="D937" s="233" t="s">
        <v>182</v>
      </c>
      <c r="E937" s="251" t="s">
        <v>1</v>
      </c>
      <c r="F937" s="252" t="s">
        <v>184</v>
      </c>
      <c r="G937" s="250"/>
      <c r="H937" s="253">
        <v>0.748</v>
      </c>
      <c r="I937" s="254"/>
      <c r="J937" s="250"/>
      <c r="K937" s="250"/>
      <c r="L937" s="255"/>
      <c r="M937" s="256"/>
      <c r="N937" s="257"/>
      <c r="O937" s="257"/>
      <c r="P937" s="257"/>
      <c r="Q937" s="257"/>
      <c r="R937" s="257"/>
      <c r="S937" s="257"/>
      <c r="T937" s="258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59" t="s">
        <v>182</v>
      </c>
      <c r="AU937" s="259" t="s">
        <v>85</v>
      </c>
      <c r="AV937" s="13" t="s">
        <v>178</v>
      </c>
      <c r="AW937" s="13" t="s">
        <v>32</v>
      </c>
      <c r="AX937" s="13" t="s">
        <v>83</v>
      </c>
      <c r="AY937" s="259" t="s">
        <v>173</v>
      </c>
    </row>
    <row r="938" s="2" customFormat="1" ht="24.15" customHeight="1">
      <c r="A938" s="39"/>
      <c r="B938" s="40"/>
      <c r="C938" s="275" t="s">
        <v>1034</v>
      </c>
      <c r="D938" s="275" t="s">
        <v>335</v>
      </c>
      <c r="E938" s="276" t="s">
        <v>1672</v>
      </c>
      <c r="F938" s="277" t="s">
        <v>1673</v>
      </c>
      <c r="G938" s="278" t="s">
        <v>304</v>
      </c>
      <c r="H938" s="279">
        <v>0.82299999999999995</v>
      </c>
      <c r="I938" s="280"/>
      <c r="J938" s="281">
        <f>ROUND(I938*H938,2)</f>
        <v>0</v>
      </c>
      <c r="K938" s="277" t="s">
        <v>283</v>
      </c>
      <c r="L938" s="282"/>
      <c r="M938" s="283" t="s">
        <v>1</v>
      </c>
      <c r="N938" s="284" t="s">
        <v>41</v>
      </c>
      <c r="O938" s="92"/>
      <c r="P938" s="229">
        <f>O938*H938</f>
        <v>0</v>
      </c>
      <c r="Q938" s="229">
        <v>0</v>
      </c>
      <c r="R938" s="229">
        <f>Q938*H938</f>
        <v>0</v>
      </c>
      <c r="S938" s="229">
        <v>0</v>
      </c>
      <c r="T938" s="230">
        <f>S938*H938</f>
        <v>0</v>
      </c>
      <c r="U938" s="39"/>
      <c r="V938" s="39"/>
      <c r="W938" s="39"/>
      <c r="X938" s="39"/>
      <c r="Y938" s="39"/>
      <c r="Z938" s="39"/>
      <c r="AA938" s="39"/>
      <c r="AB938" s="39"/>
      <c r="AC938" s="39"/>
      <c r="AD938" s="39"/>
      <c r="AE938" s="39"/>
      <c r="AR938" s="231" t="s">
        <v>358</v>
      </c>
      <c r="AT938" s="231" t="s">
        <v>335</v>
      </c>
      <c r="AU938" s="231" t="s">
        <v>85</v>
      </c>
      <c r="AY938" s="18" t="s">
        <v>173</v>
      </c>
      <c r="BE938" s="232">
        <f>IF(N938="základní",J938,0)</f>
        <v>0</v>
      </c>
      <c r="BF938" s="232">
        <f>IF(N938="snížená",J938,0)</f>
        <v>0</v>
      </c>
      <c r="BG938" s="232">
        <f>IF(N938="zákl. přenesená",J938,0)</f>
        <v>0</v>
      </c>
      <c r="BH938" s="232">
        <f>IF(N938="sníž. přenesená",J938,0)</f>
        <v>0</v>
      </c>
      <c r="BI938" s="232">
        <f>IF(N938="nulová",J938,0)</f>
        <v>0</v>
      </c>
      <c r="BJ938" s="18" t="s">
        <v>83</v>
      </c>
      <c r="BK938" s="232">
        <f>ROUND(I938*H938,2)</f>
        <v>0</v>
      </c>
      <c r="BL938" s="18" t="s">
        <v>251</v>
      </c>
      <c r="BM938" s="231" t="s">
        <v>1674</v>
      </c>
    </row>
    <row r="939" s="12" customFormat="1">
      <c r="A939" s="12"/>
      <c r="B939" s="238"/>
      <c r="C939" s="239"/>
      <c r="D939" s="233" t="s">
        <v>182</v>
      </c>
      <c r="E939" s="240" t="s">
        <v>1</v>
      </c>
      <c r="F939" s="241" t="s">
        <v>1675</v>
      </c>
      <c r="G939" s="239"/>
      <c r="H939" s="242">
        <v>0.82299999999999995</v>
      </c>
      <c r="I939" s="243"/>
      <c r="J939" s="239"/>
      <c r="K939" s="239"/>
      <c r="L939" s="244"/>
      <c r="M939" s="245"/>
      <c r="N939" s="246"/>
      <c r="O939" s="246"/>
      <c r="P939" s="246"/>
      <c r="Q939" s="246"/>
      <c r="R939" s="246"/>
      <c r="S939" s="246"/>
      <c r="T939" s="247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T939" s="248" t="s">
        <v>182</v>
      </c>
      <c r="AU939" s="248" t="s">
        <v>85</v>
      </c>
      <c r="AV939" s="12" t="s">
        <v>85</v>
      </c>
      <c r="AW939" s="12" t="s">
        <v>32</v>
      </c>
      <c r="AX939" s="12" t="s">
        <v>76</v>
      </c>
      <c r="AY939" s="248" t="s">
        <v>173</v>
      </c>
    </row>
    <row r="940" s="13" customFormat="1">
      <c r="A940" s="13"/>
      <c r="B940" s="249"/>
      <c r="C940" s="250"/>
      <c r="D940" s="233" t="s">
        <v>182</v>
      </c>
      <c r="E940" s="251" t="s">
        <v>1</v>
      </c>
      <c r="F940" s="252" t="s">
        <v>184</v>
      </c>
      <c r="G940" s="250"/>
      <c r="H940" s="253">
        <v>0.82299999999999995</v>
      </c>
      <c r="I940" s="254"/>
      <c r="J940" s="250"/>
      <c r="K940" s="250"/>
      <c r="L940" s="255"/>
      <c r="M940" s="256"/>
      <c r="N940" s="257"/>
      <c r="O940" s="257"/>
      <c r="P940" s="257"/>
      <c r="Q940" s="257"/>
      <c r="R940" s="257"/>
      <c r="S940" s="257"/>
      <c r="T940" s="258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59" t="s">
        <v>182</v>
      </c>
      <c r="AU940" s="259" t="s">
        <v>85</v>
      </c>
      <c r="AV940" s="13" t="s">
        <v>178</v>
      </c>
      <c r="AW940" s="13" t="s">
        <v>32</v>
      </c>
      <c r="AX940" s="13" t="s">
        <v>83</v>
      </c>
      <c r="AY940" s="259" t="s">
        <v>173</v>
      </c>
    </row>
    <row r="941" s="2" customFormat="1" ht="33" customHeight="1">
      <c r="A941" s="39"/>
      <c r="B941" s="40"/>
      <c r="C941" s="220" t="s">
        <v>1676</v>
      </c>
      <c r="D941" s="220" t="s">
        <v>174</v>
      </c>
      <c r="E941" s="221" t="s">
        <v>1677</v>
      </c>
      <c r="F941" s="222" t="s">
        <v>1678</v>
      </c>
      <c r="G941" s="223" t="s">
        <v>353</v>
      </c>
      <c r="H941" s="224">
        <v>3.5600000000000001</v>
      </c>
      <c r="I941" s="225"/>
      <c r="J941" s="226">
        <f>ROUND(I941*H941,2)</f>
        <v>0</v>
      </c>
      <c r="K941" s="222" t="s">
        <v>283</v>
      </c>
      <c r="L941" s="45"/>
      <c r="M941" s="227" t="s">
        <v>1</v>
      </c>
      <c r="N941" s="228" t="s">
        <v>41</v>
      </c>
      <c r="O941" s="92"/>
      <c r="P941" s="229">
        <f>O941*H941</f>
        <v>0</v>
      </c>
      <c r="Q941" s="229">
        <v>0</v>
      </c>
      <c r="R941" s="229">
        <f>Q941*H941</f>
        <v>0</v>
      </c>
      <c r="S941" s="229">
        <v>0</v>
      </c>
      <c r="T941" s="230">
        <f>S941*H941</f>
        <v>0</v>
      </c>
      <c r="U941" s="39"/>
      <c r="V941" s="39"/>
      <c r="W941" s="39"/>
      <c r="X941" s="39"/>
      <c r="Y941" s="39"/>
      <c r="Z941" s="39"/>
      <c r="AA941" s="39"/>
      <c r="AB941" s="39"/>
      <c r="AC941" s="39"/>
      <c r="AD941" s="39"/>
      <c r="AE941" s="39"/>
      <c r="AR941" s="231" t="s">
        <v>251</v>
      </c>
      <c r="AT941" s="231" t="s">
        <v>174</v>
      </c>
      <c r="AU941" s="231" t="s">
        <v>85</v>
      </c>
      <c r="AY941" s="18" t="s">
        <v>173</v>
      </c>
      <c r="BE941" s="232">
        <f>IF(N941="základní",J941,0)</f>
        <v>0</v>
      </c>
      <c r="BF941" s="232">
        <f>IF(N941="snížená",J941,0)</f>
        <v>0</v>
      </c>
      <c r="BG941" s="232">
        <f>IF(N941="zákl. přenesená",J941,0)</f>
        <v>0</v>
      </c>
      <c r="BH941" s="232">
        <f>IF(N941="sníž. přenesená",J941,0)</f>
        <v>0</v>
      </c>
      <c r="BI941" s="232">
        <f>IF(N941="nulová",J941,0)</f>
        <v>0</v>
      </c>
      <c r="BJ941" s="18" t="s">
        <v>83</v>
      </c>
      <c r="BK941" s="232">
        <f>ROUND(I941*H941,2)</f>
        <v>0</v>
      </c>
      <c r="BL941" s="18" t="s">
        <v>251</v>
      </c>
      <c r="BM941" s="231" t="s">
        <v>1679</v>
      </c>
    </row>
    <row r="942" s="12" customFormat="1">
      <c r="A942" s="12"/>
      <c r="B942" s="238"/>
      <c r="C942" s="239"/>
      <c r="D942" s="233" t="s">
        <v>182</v>
      </c>
      <c r="E942" s="240" t="s">
        <v>1</v>
      </c>
      <c r="F942" s="241" t="s">
        <v>1680</v>
      </c>
      <c r="G942" s="239"/>
      <c r="H942" s="242">
        <v>3.5600000000000001</v>
      </c>
      <c r="I942" s="243"/>
      <c r="J942" s="239"/>
      <c r="K942" s="239"/>
      <c r="L942" s="244"/>
      <c r="M942" s="245"/>
      <c r="N942" s="246"/>
      <c r="O942" s="246"/>
      <c r="P942" s="246"/>
      <c r="Q942" s="246"/>
      <c r="R942" s="246"/>
      <c r="S942" s="246"/>
      <c r="T942" s="247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T942" s="248" t="s">
        <v>182</v>
      </c>
      <c r="AU942" s="248" t="s">
        <v>85</v>
      </c>
      <c r="AV942" s="12" t="s">
        <v>85</v>
      </c>
      <c r="AW942" s="12" t="s">
        <v>32</v>
      </c>
      <c r="AX942" s="12" t="s">
        <v>76</v>
      </c>
      <c r="AY942" s="248" t="s">
        <v>173</v>
      </c>
    </row>
    <row r="943" s="13" customFormat="1">
      <c r="A943" s="13"/>
      <c r="B943" s="249"/>
      <c r="C943" s="250"/>
      <c r="D943" s="233" t="s">
        <v>182</v>
      </c>
      <c r="E943" s="251" t="s">
        <v>1</v>
      </c>
      <c r="F943" s="252" t="s">
        <v>184</v>
      </c>
      <c r="G943" s="250"/>
      <c r="H943" s="253">
        <v>3.5600000000000001</v>
      </c>
      <c r="I943" s="254"/>
      <c r="J943" s="250"/>
      <c r="K943" s="250"/>
      <c r="L943" s="255"/>
      <c r="M943" s="256"/>
      <c r="N943" s="257"/>
      <c r="O943" s="257"/>
      <c r="P943" s="257"/>
      <c r="Q943" s="257"/>
      <c r="R943" s="257"/>
      <c r="S943" s="257"/>
      <c r="T943" s="258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59" t="s">
        <v>182</v>
      </c>
      <c r="AU943" s="259" t="s">
        <v>85</v>
      </c>
      <c r="AV943" s="13" t="s">
        <v>178</v>
      </c>
      <c r="AW943" s="13" t="s">
        <v>32</v>
      </c>
      <c r="AX943" s="13" t="s">
        <v>83</v>
      </c>
      <c r="AY943" s="259" t="s">
        <v>173</v>
      </c>
    </row>
    <row r="944" s="2" customFormat="1" ht="21.75" customHeight="1">
      <c r="A944" s="39"/>
      <c r="B944" s="40"/>
      <c r="C944" s="275" t="s">
        <v>1037</v>
      </c>
      <c r="D944" s="275" t="s">
        <v>335</v>
      </c>
      <c r="E944" s="276" t="s">
        <v>1681</v>
      </c>
      <c r="F944" s="277" t="s">
        <v>1682</v>
      </c>
      <c r="G944" s="278" t="s">
        <v>353</v>
      </c>
      <c r="H944" s="279">
        <v>3.9159999999999999</v>
      </c>
      <c r="I944" s="280"/>
      <c r="J944" s="281">
        <f>ROUND(I944*H944,2)</f>
        <v>0</v>
      </c>
      <c r="K944" s="277" t="s">
        <v>283</v>
      </c>
      <c r="L944" s="282"/>
      <c r="M944" s="283" t="s">
        <v>1</v>
      </c>
      <c r="N944" s="284" t="s">
        <v>41</v>
      </c>
      <c r="O944" s="92"/>
      <c r="P944" s="229">
        <f>O944*H944</f>
        <v>0</v>
      </c>
      <c r="Q944" s="229">
        <v>0</v>
      </c>
      <c r="R944" s="229">
        <f>Q944*H944</f>
        <v>0</v>
      </c>
      <c r="S944" s="229">
        <v>0</v>
      </c>
      <c r="T944" s="230">
        <f>S944*H944</f>
        <v>0</v>
      </c>
      <c r="U944" s="39"/>
      <c r="V944" s="39"/>
      <c r="W944" s="39"/>
      <c r="X944" s="39"/>
      <c r="Y944" s="39"/>
      <c r="Z944" s="39"/>
      <c r="AA944" s="39"/>
      <c r="AB944" s="39"/>
      <c r="AC944" s="39"/>
      <c r="AD944" s="39"/>
      <c r="AE944" s="39"/>
      <c r="AR944" s="231" t="s">
        <v>358</v>
      </c>
      <c r="AT944" s="231" t="s">
        <v>335</v>
      </c>
      <c r="AU944" s="231" t="s">
        <v>85</v>
      </c>
      <c r="AY944" s="18" t="s">
        <v>173</v>
      </c>
      <c r="BE944" s="232">
        <f>IF(N944="základní",J944,0)</f>
        <v>0</v>
      </c>
      <c r="BF944" s="232">
        <f>IF(N944="snížená",J944,0)</f>
        <v>0</v>
      </c>
      <c r="BG944" s="232">
        <f>IF(N944="zákl. přenesená",J944,0)</f>
        <v>0</v>
      </c>
      <c r="BH944" s="232">
        <f>IF(N944="sníž. přenesená",J944,0)</f>
        <v>0</v>
      </c>
      <c r="BI944" s="232">
        <f>IF(N944="nulová",J944,0)</f>
        <v>0</v>
      </c>
      <c r="BJ944" s="18" t="s">
        <v>83</v>
      </c>
      <c r="BK944" s="232">
        <f>ROUND(I944*H944,2)</f>
        <v>0</v>
      </c>
      <c r="BL944" s="18" t="s">
        <v>251</v>
      </c>
      <c r="BM944" s="231" t="s">
        <v>1683</v>
      </c>
    </row>
    <row r="945" s="12" customFormat="1">
      <c r="A945" s="12"/>
      <c r="B945" s="238"/>
      <c r="C945" s="239"/>
      <c r="D945" s="233" t="s">
        <v>182</v>
      </c>
      <c r="E945" s="240" t="s">
        <v>1</v>
      </c>
      <c r="F945" s="241" t="s">
        <v>1684</v>
      </c>
      <c r="G945" s="239"/>
      <c r="H945" s="242">
        <v>3.9159999999999999</v>
      </c>
      <c r="I945" s="243"/>
      <c r="J945" s="239"/>
      <c r="K945" s="239"/>
      <c r="L945" s="244"/>
      <c r="M945" s="245"/>
      <c r="N945" s="246"/>
      <c r="O945" s="246"/>
      <c r="P945" s="246"/>
      <c r="Q945" s="246"/>
      <c r="R945" s="246"/>
      <c r="S945" s="246"/>
      <c r="T945" s="247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T945" s="248" t="s">
        <v>182</v>
      </c>
      <c r="AU945" s="248" t="s">
        <v>85</v>
      </c>
      <c r="AV945" s="12" t="s">
        <v>85</v>
      </c>
      <c r="AW945" s="12" t="s">
        <v>32</v>
      </c>
      <c r="AX945" s="12" t="s">
        <v>76</v>
      </c>
      <c r="AY945" s="248" t="s">
        <v>173</v>
      </c>
    </row>
    <row r="946" s="13" customFormat="1">
      <c r="A946" s="13"/>
      <c r="B946" s="249"/>
      <c r="C946" s="250"/>
      <c r="D946" s="233" t="s">
        <v>182</v>
      </c>
      <c r="E946" s="251" t="s">
        <v>1</v>
      </c>
      <c r="F946" s="252" t="s">
        <v>184</v>
      </c>
      <c r="G946" s="250"/>
      <c r="H946" s="253">
        <v>3.9159999999999999</v>
      </c>
      <c r="I946" s="254"/>
      <c r="J946" s="250"/>
      <c r="K946" s="250"/>
      <c r="L946" s="255"/>
      <c r="M946" s="256"/>
      <c r="N946" s="257"/>
      <c r="O946" s="257"/>
      <c r="P946" s="257"/>
      <c r="Q946" s="257"/>
      <c r="R946" s="257"/>
      <c r="S946" s="257"/>
      <c r="T946" s="258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59" t="s">
        <v>182</v>
      </c>
      <c r="AU946" s="259" t="s">
        <v>85</v>
      </c>
      <c r="AV946" s="13" t="s">
        <v>178</v>
      </c>
      <c r="AW946" s="13" t="s">
        <v>32</v>
      </c>
      <c r="AX946" s="13" t="s">
        <v>83</v>
      </c>
      <c r="AY946" s="259" t="s">
        <v>173</v>
      </c>
    </row>
    <row r="947" s="2" customFormat="1" ht="24.15" customHeight="1">
      <c r="A947" s="39"/>
      <c r="B947" s="40"/>
      <c r="C947" s="220" t="s">
        <v>1685</v>
      </c>
      <c r="D947" s="220" t="s">
        <v>174</v>
      </c>
      <c r="E947" s="221" t="s">
        <v>1686</v>
      </c>
      <c r="F947" s="222" t="s">
        <v>1687</v>
      </c>
      <c r="G947" s="223" t="s">
        <v>1028</v>
      </c>
      <c r="H947" s="224">
        <v>71.558000000000007</v>
      </c>
      <c r="I947" s="225"/>
      <c r="J947" s="226">
        <f>ROUND(I947*H947,2)</f>
        <v>0</v>
      </c>
      <c r="K947" s="222" t="s">
        <v>283</v>
      </c>
      <c r="L947" s="45"/>
      <c r="M947" s="227" t="s">
        <v>1</v>
      </c>
      <c r="N947" s="228" t="s">
        <v>41</v>
      </c>
      <c r="O947" s="92"/>
      <c r="P947" s="229">
        <f>O947*H947</f>
        <v>0</v>
      </c>
      <c r="Q947" s="229">
        <v>0</v>
      </c>
      <c r="R947" s="229">
        <f>Q947*H947</f>
        <v>0</v>
      </c>
      <c r="S947" s="229">
        <v>0</v>
      </c>
      <c r="T947" s="230">
        <f>S947*H947</f>
        <v>0</v>
      </c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R947" s="231" t="s">
        <v>251</v>
      </c>
      <c r="AT947" s="231" t="s">
        <v>174</v>
      </c>
      <c r="AU947" s="231" t="s">
        <v>85</v>
      </c>
      <c r="AY947" s="18" t="s">
        <v>173</v>
      </c>
      <c r="BE947" s="232">
        <f>IF(N947="základní",J947,0)</f>
        <v>0</v>
      </c>
      <c r="BF947" s="232">
        <f>IF(N947="snížená",J947,0)</f>
        <v>0</v>
      </c>
      <c r="BG947" s="232">
        <f>IF(N947="zákl. přenesená",J947,0)</f>
        <v>0</v>
      </c>
      <c r="BH947" s="232">
        <f>IF(N947="sníž. přenesená",J947,0)</f>
        <v>0</v>
      </c>
      <c r="BI947" s="232">
        <f>IF(N947="nulová",J947,0)</f>
        <v>0</v>
      </c>
      <c r="BJ947" s="18" t="s">
        <v>83</v>
      </c>
      <c r="BK947" s="232">
        <f>ROUND(I947*H947,2)</f>
        <v>0</v>
      </c>
      <c r="BL947" s="18" t="s">
        <v>251</v>
      </c>
      <c r="BM947" s="231" t="s">
        <v>1688</v>
      </c>
    </row>
    <row r="948" s="12" customFormat="1">
      <c r="A948" s="12"/>
      <c r="B948" s="238"/>
      <c r="C948" s="239"/>
      <c r="D948" s="233" t="s">
        <v>182</v>
      </c>
      <c r="E948" s="240" t="s">
        <v>1</v>
      </c>
      <c r="F948" s="241" t="s">
        <v>1689</v>
      </c>
      <c r="G948" s="239"/>
      <c r="H948" s="242">
        <v>71.558000000000007</v>
      </c>
      <c r="I948" s="243"/>
      <c r="J948" s="239"/>
      <c r="K948" s="239"/>
      <c r="L948" s="244"/>
      <c r="M948" s="245"/>
      <c r="N948" s="246"/>
      <c r="O948" s="246"/>
      <c r="P948" s="246"/>
      <c r="Q948" s="246"/>
      <c r="R948" s="246"/>
      <c r="S948" s="246"/>
      <c r="T948" s="247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T948" s="248" t="s">
        <v>182</v>
      </c>
      <c r="AU948" s="248" t="s">
        <v>85</v>
      </c>
      <c r="AV948" s="12" t="s">
        <v>85</v>
      </c>
      <c r="AW948" s="12" t="s">
        <v>32</v>
      </c>
      <c r="AX948" s="12" t="s">
        <v>76</v>
      </c>
      <c r="AY948" s="248" t="s">
        <v>173</v>
      </c>
    </row>
    <row r="949" s="13" customFormat="1">
      <c r="A949" s="13"/>
      <c r="B949" s="249"/>
      <c r="C949" s="250"/>
      <c r="D949" s="233" t="s">
        <v>182</v>
      </c>
      <c r="E949" s="251" t="s">
        <v>1</v>
      </c>
      <c r="F949" s="252" t="s">
        <v>184</v>
      </c>
      <c r="G949" s="250"/>
      <c r="H949" s="253">
        <v>71.558000000000007</v>
      </c>
      <c r="I949" s="254"/>
      <c r="J949" s="250"/>
      <c r="K949" s="250"/>
      <c r="L949" s="255"/>
      <c r="M949" s="256"/>
      <c r="N949" s="257"/>
      <c r="O949" s="257"/>
      <c r="P949" s="257"/>
      <c r="Q949" s="257"/>
      <c r="R949" s="257"/>
      <c r="S949" s="257"/>
      <c r="T949" s="258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59" t="s">
        <v>182</v>
      </c>
      <c r="AU949" s="259" t="s">
        <v>85</v>
      </c>
      <c r="AV949" s="13" t="s">
        <v>178</v>
      </c>
      <c r="AW949" s="13" t="s">
        <v>32</v>
      </c>
      <c r="AX949" s="13" t="s">
        <v>83</v>
      </c>
      <c r="AY949" s="259" t="s">
        <v>173</v>
      </c>
    </row>
    <row r="950" s="2" customFormat="1" ht="24.15" customHeight="1">
      <c r="A950" s="39"/>
      <c r="B950" s="40"/>
      <c r="C950" s="275" t="s">
        <v>1041</v>
      </c>
      <c r="D950" s="275" t="s">
        <v>335</v>
      </c>
      <c r="E950" s="276" t="s">
        <v>1690</v>
      </c>
      <c r="F950" s="277" t="s">
        <v>1691</v>
      </c>
      <c r="G950" s="278" t="s">
        <v>1028</v>
      </c>
      <c r="H950" s="279">
        <v>78.713999999999999</v>
      </c>
      <c r="I950" s="280"/>
      <c r="J950" s="281">
        <f>ROUND(I950*H950,2)</f>
        <v>0</v>
      </c>
      <c r="K950" s="277" t="s">
        <v>1</v>
      </c>
      <c r="L950" s="282"/>
      <c r="M950" s="283" t="s">
        <v>1</v>
      </c>
      <c r="N950" s="284" t="s">
        <v>41</v>
      </c>
      <c r="O950" s="92"/>
      <c r="P950" s="229">
        <f>O950*H950</f>
        <v>0</v>
      </c>
      <c r="Q950" s="229">
        <v>0</v>
      </c>
      <c r="R950" s="229">
        <f>Q950*H950</f>
        <v>0</v>
      </c>
      <c r="S950" s="229">
        <v>0</v>
      </c>
      <c r="T950" s="230">
        <f>S950*H950</f>
        <v>0</v>
      </c>
      <c r="U950" s="39"/>
      <c r="V950" s="39"/>
      <c r="W950" s="39"/>
      <c r="X950" s="39"/>
      <c r="Y950" s="39"/>
      <c r="Z950" s="39"/>
      <c r="AA950" s="39"/>
      <c r="AB950" s="39"/>
      <c r="AC950" s="39"/>
      <c r="AD950" s="39"/>
      <c r="AE950" s="39"/>
      <c r="AR950" s="231" t="s">
        <v>358</v>
      </c>
      <c r="AT950" s="231" t="s">
        <v>335</v>
      </c>
      <c r="AU950" s="231" t="s">
        <v>85</v>
      </c>
      <c r="AY950" s="18" t="s">
        <v>173</v>
      </c>
      <c r="BE950" s="232">
        <f>IF(N950="základní",J950,0)</f>
        <v>0</v>
      </c>
      <c r="BF950" s="232">
        <f>IF(N950="snížená",J950,0)</f>
        <v>0</v>
      </c>
      <c r="BG950" s="232">
        <f>IF(N950="zákl. přenesená",J950,0)</f>
        <v>0</v>
      </c>
      <c r="BH950" s="232">
        <f>IF(N950="sníž. přenesená",J950,0)</f>
        <v>0</v>
      </c>
      <c r="BI950" s="232">
        <f>IF(N950="nulová",J950,0)</f>
        <v>0</v>
      </c>
      <c r="BJ950" s="18" t="s">
        <v>83</v>
      </c>
      <c r="BK950" s="232">
        <f>ROUND(I950*H950,2)</f>
        <v>0</v>
      </c>
      <c r="BL950" s="18" t="s">
        <v>251</v>
      </c>
      <c r="BM950" s="231" t="s">
        <v>1692</v>
      </c>
    </row>
    <row r="951" s="12" customFormat="1">
      <c r="A951" s="12"/>
      <c r="B951" s="238"/>
      <c r="C951" s="239"/>
      <c r="D951" s="233" t="s">
        <v>182</v>
      </c>
      <c r="E951" s="240" t="s">
        <v>1</v>
      </c>
      <c r="F951" s="241" t="s">
        <v>1693</v>
      </c>
      <c r="G951" s="239"/>
      <c r="H951" s="242">
        <v>78.713999999999999</v>
      </c>
      <c r="I951" s="243"/>
      <c r="J951" s="239"/>
      <c r="K951" s="239"/>
      <c r="L951" s="244"/>
      <c r="M951" s="245"/>
      <c r="N951" s="246"/>
      <c r="O951" s="246"/>
      <c r="P951" s="246"/>
      <c r="Q951" s="246"/>
      <c r="R951" s="246"/>
      <c r="S951" s="246"/>
      <c r="T951" s="247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T951" s="248" t="s">
        <v>182</v>
      </c>
      <c r="AU951" s="248" t="s">
        <v>85</v>
      </c>
      <c r="AV951" s="12" t="s">
        <v>85</v>
      </c>
      <c r="AW951" s="12" t="s">
        <v>32</v>
      </c>
      <c r="AX951" s="12" t="s">
        <v>76</v>
      </c>
      <c r="AY951" s="248" t="s">
        <v>173</v>
      </c>
    </row>
    <row r="952" s="13" customFormat="1">
      <c r="A952" s="13"/>
      <c r="B952" s="249"/>
      <c r="C952" s="250"/>
      <c r="D952" s="233" t="s">
        <v>182</v>
      </c>
      <c r="E952" s="251" t="s">
        <v>1</v>
      </c>
      <c r="F952" s="252" t="s">
        <v>184</v>
      </c>
      <c r="G952" s="250"/>
      <c r="H952" s="253">
        <v>78.713999999999999</v>
      </c>
      <c r="I952" s="254"/>
      <c r="J952" s="250"/>
      <c r="K952" s="250"/>
      <c r="L952" s="255"/>
      <c r="M952" s="256"/>
      <c r="N952" s="257"/>
      <c r="O952" s="257"/>
      <c r="P952" s="257"/>
      <c r="Q952" s="257"/>
      <c r="R952" s="257"/>
      <c r="S952" s="257"/>
      <c r="T952" s="258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59" t="s">
        <v>182</v>
      </c>
      <c r="AU952" s="259" t="s">
        <v>85</v>
      </c>
      <c r="AV952" s="13" t="s">
        <v>178</v>
      </c>
      <c r="AW952" s="13" t="s">
        <v>32</v>
      </c>
      <c r="AX952" s="13" t="s">
        <v>83</v>
      </c>
      <c r="AY952" s="259" t="s">
        <v>173</v>
      </c>
    </row>
    <row r="953" s="2" customFormat="1" ht="37.8" customHeight="1">
      <c r="A953" s="39"/>
      <c r="B953" s="40"/>
      <c r="C953" s="220" t="s">
        <v>1694</v>
      </c>
      <c r="D953" s="220" t="s">
        <v>174</v>
      </c>
      <c r="E953" s="221" t="s">
        <v>1695</v>
      </c>
      <c r="F953" s="222" t="s">
        <v>1696</v>
      </c>
      <c r="G953" s="223" t="s">
        <v>304</v>
      </c>
      <c r="H953" s="224">
        <v>2.5009999999999999</v>
      </c>
      <c r="I953" s="225"/>
      <c r="J953" s="226">
        <f>ROUND(I953*H953,2)</f>
        <v>0</v>
      </c>
      <c r="K953" s="222" t="s">
        <v>283</v>
      </c>
      <c r="L953" s="45"/>
      <c r="M953" s="227" t="s">
        <v>1</v>
      </c>
      <c r="N953" s="228" t="s">
        <v>41</v>
      </c>
      <c r="O953" s="92"/>
      <c r="P953" s="229">
        <f>O953*H953</f>
        <v>0</v>
      </c>
      <c r="Q953" s="229">
        <v>0</v>
      </c>
      <c r="R953" s="229">
        <f>Q953*H953</f>
        <v>0</v>
      </c>
      <c r="S953" s="229">
        <v>0</v>
      </c>
      <c r="T953" s="230">
        <f>S953*H953</f>
        <v>0</v>
      </c>
      <c r="U953" s="39"/>
      <c r="V953" s="39"/>
      <c r="W953" s="39"/>
      <c r="X953" s="39"/>
      <c r="Y953" s="39"/>
      <c r="Z953" s="39"/>
      <c r="AA953" s="39"/>
      <c r="AB953" s="39"/>
      <c r="AC953" s="39"/>
      <c r="AD953" s="39"/>
      <c r="AE953" s="39"/>
      <c r="AR953" s="231" t="s">
        <v>251</v>
      </c>
      <c r="AT953" s="231" t="s">
        <v>174</v>
      </c>
      <c r="AU953" s="231" t="s">
        <v>85</v>
      </c>
      <c r="AY953" s="18" t="s">
        <v>173</v>
      </c>
      <c r="BE953" s="232">
        <f>IF(N953="základní",J953,0)</f>
        <v>0</v>
      </c>
      <c r="BF953" s="232">
        <f>IF(N953="snížená",J953,0)</f>
        <v>0</v>
      </c>
      <c r="BG953" s="232">
        <f>IF(N953="zákl. přenesená",J953,0)</f>
        <v>0</v>
      </c>
      <c r="BH953" s="232">
        <f>IF(N953="sníž. přenesená",J953,0)</f>
        <v>0</v>
      </c>
      <c r="BI953" s="232">
        <f>IF(N953="nulová",J953,0)</f>
        <v>0</v>
      </c>
      <c r="BJ953" s="18" t="s">
        <v>83</v>
      </c>
      <c r="BK953" s="232">
        <f>ROUND(I953*H953,2)</f>
        <v>0</v>
      </c>
      <c r="BL953" s="18" t="s">
        <v>251</v>
      </c>
      <c r="BM953" s="231" t="s">
        <v>1697</v>
      </c>
    </row>
    <row r="954" s="12" customFormat="1">
      <c r="A954" s="12"/>
      <c r="B954" s="238"/>
      <c r="C954" s="239"/>
      <c r="D954" s="233" t="s">
        <v>182</v>
      </c>
      <c r="E954" s="240" t="s">
        <v>1</v>
      </c>
      <c r="F954" s="241" t="s">
        <v>1698</v>
      </c>
      <c r="G954" s="239"/>
      <c r="H954" s="242">
        <v>2.5009999999999999</v>
      </c>
      <c r="I954" s="243"/>
      <c r="J954" s="239"/>
      <c r="K954" s="239"/>
      <c r="L954" s="244"/>
      <c r="M954" s="245"/>
      <c r="N954" s="246"/>
      <c r="O954" s="246"/>
      <c r="P954" s="246"/>
      <c r="Q954" s="246"/>
      <c r="R954" s="246"/>
      <c r="S954" s="246"/>
      <c r="T954" s="247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T954" s="248" t="s">
        <v>182</v>
      </c>
      <c r="AU954" s="248" t="s">
        <v>85</v>
      </c>
      <c r="AV954" s="12" t="s">
        <v>85</v>
      </c>
      <c r="AW954" s="12" t="s">
        <v>32</v>
      </c>
      <c r="AX954" s="12" t="s">
        <v>76</v>
      </c>
      <c r="AY954" s="248" t="s">
        <v>173</v>
      </c>
    </row>
    <row r="955" s="13" customFormat="1">
      <c r="A955" s="13"/>
      <c r="B955" s="249"/>
      <c r="C955" s="250"/>
      <c r="D955" s="233" t="s">
        <v>182</v>
      </c>
      <c r="E955" s="251" t="s">
        <v>1</v>
      </c>
      <c r="F955" s="252" t="s">
        <v>184</v>
      </c>
      <c r="G955" s="250"/>
      <c r="H955" s="253">
        <v>2.5009999999999999</v>
      </c>
      <c r="I955" s="254"/>
      <c r="J955" s="250"/>
      <c r="K955" s="250"/>
      <c r="L955" s="255"/>
      <c r="M955" s="256"/>
      <c r="N955" s="257"/>
      <c r="O955" s="257"/>
      <c r="P955" s="257"/>
      <c r="Q955" s="257"/>
      <c r="R955" s="257"/>
      <c r="S955" s="257"/>
      <c r="T955" s="258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59" t="s">
        <v>182</v>
      </c>
      <c r="AU955" s="259" t="s">
        <v>85</v>
      </c>
      <c r="AV955" s="13" t="s">
        <v>178</v>
      </c>
      <c r="AW955" s="13" t="s">
        <v>32</v>
      </c>
      <c r="AX955" s="13" t="s">
        <v>83</v>
      </c>
      <c r="AY955" s="259" t="s">
        <v>173</v>
      </c>
    </row>
    <row r="956" s="2" customFormat="1" ht="62.7" customHeight="1">
      <c r="A956" s="39"/>
      <c r="B956" s="40"/>
      <c r="C956" s="275" t="s">
        <v>1044</v>
      </c>
      <c r="D956" s="275" t="s">
        <v>335</v>
      </c>
      <c r="E956" s="276" t="s">
        <v>1699</v>
      </c>
      <c r="F956" s="277" t="s">
        <v>1700</v>
      </c>
      <c r="G956" s="278" t="s">
        <v>1701</v>
      </c>
      <c r="H956" s="279">
        <v>1</v>
      </c>
      <c r="I956" s="280"/>
      <c r="J956" s="281">
        <f>ROUND(I956*H956,2)</f>
        <v>0</v>
      </c>
      <c r="K956" s="277" t="s">
        <v>1</v>
      </c>
      <c r="L956" s="282"/>
      <c r="M956" s="283" t="s">
        <v>1</v>
      </c>
      <c r="N956" s="284" t="s">
        <v>41</v>
      </c>
      <c r="O956" s="92"/>
      <c r="P956" s="229">
        <f>O956*H956</f>
        <v>0</v>
      </c>
      <c r="Q956" s="229">
        <v>0</v>
      </c>
      <c r="R956" s="229">
        <f>Q956*H956</f>
        <v>0</v>
      </c>
      <c r="S956" s="229">
        <v>0</v>
      </c>
      <c r="T956" s="230">
        <f>S956*H956</f>
        <v>0</v>
      </c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R956" s="231" t="s">
        <v>358</v>
      </c>
      <c r="AT956" s="231" t="s">
        <v>335</v>
      </c>
      <c r="AU956" s="231" t="s">
        <v>85</v>
      </c>
      <c r="AY956" s="18" t="s">
        <v>173</v>
      </c>
      <c r="BE956" s="232">
        <f>IF(N956="základní",J956,0)</f>
        <v>0</v>
      </c>
      <c r="BF956" s="232">
        <f>IF(N956="snížená",J956,0)</f>
        <v>0</v>
      </c>
      <c r="BG956" s="232">
        <f>IF(N956="zákl. přenesená",J956,0)</f>
        <v>0</v>
      </c>
      <c r="BH956" s="232">
        <f>IF(N956="sníž. přenesená",J956,0)</f>
        <v>0</v>
      </c>
      <c r="BI956" s="232">
        <f>IF(N956="nulová",J956,0)</f>
        <v>0</v>
      </c>
      <c r="BJ956" s="18" t="s">
        <v>83</v>
      </c>
      <c r="BK956" s="232">
        <f>ROUND(I956*H956,2)</f>
        <v>0</v>
      </c>
      <c r="BL956" s="18" t="s">
        <v>251</v>
      </c>
      <c r="BM956" s="231" t="s">
        <v>1702</v>
      </c>
    </row>
    <row r="957" s="2" customFormat="1" ht="24.15" customHeight="1">
      <c r="A957" s="39"/>
      <c r="B957" s="40"/>
      <c r="C957" s="220" t="s">
        <v>1703</v>
      </c>
      <c r="D957" s="220" t="s">
        <v>174</v>
      </c>
      <c r="E957" s="221" t="s">
        <v>1704</v>
      </c>
      <c r="F957" s="222" t="s">
        <v>1705</v>
      </c>
      <c r="G957" s="223" t="s">
        <v>470</v>
      </c>
      <c r="H957" s="224">
        <v>1</v>
      </c>
      <c r="I957" s="225"/>
      <c r="J957" s="226">
        <f>ROUND(I957*H957,2)</f>
        <v>0</v>
      </c>
      <c r="K957" s="222" t="s">
        <v>283</v>
      </c>
      <c r="L957" s="45"/>
      <c r="M957" s="227" t="s">
        <v>1</v>
      </c>
      <c r="N957" s="228" t="s">
        <v>41</v>
      </c>
      <c r="O957" s="92"/>
      <c r="P957" s="229">
        <f>O957*H957</f>
        <v>0</v>
      </c>
      <c r="Q957" s="229">
        <v>0</v>
      </c>
      <c r="R957" s="229">
        <f>Q957*H957</f>
        <v>0</v>
      </c>
      <c r="S957" s="229">
        <v>0</v>
      </c>
      <c r="T957" s="230">
        <f>S957*H957</f>
        <v>0</v>
      </c>
      <c r="U957" s="39"/>
      <c r="V957" s="39"/>
      <c r="W957" s="39"/>
      <c r="X957" s="39"/>
      <c r="Y957" s="39"/>
      <c r="Z957" s="39"/>
      <c r="AA957" s="39"/>
      <c r="AB957" s="39"/>
      <c r="AC957" s="39"/>
      <c r="AD957" s="39"/>
      <c r="AE957" s="39"/>
      <c r="AR957" s="231" t="s">
        <v>251</v>
      </c>
      <c r="AT957" s="231" t="s">
        <v>174</v>
      </c>
      <c r="AU957" s="231" t="s">
        <v>85</v>
      </c>
      <c r="AY957" s="18" t="s">
        <v>173</v>
      </c>
      <c r="BE957" s="232">
        <f>IF(N957="základní",J957,0)</f>
        <v>0</v>
      </c>
      <c r="BF957" s="232">
        <f>IF(N957="snížená",J957,0)</f>
        <v>0</v>
      </c>
      <c r="BG957" s="232">
        <f>IF(N957="zákl. přenesená",J957,0)</f>
        <v>0</v>
      </c>
      <c r="BH957" s="232">
        <f>IF(N957="sníž. přenesená",J957,0)</f>
        <v>0</v>
      </c>
      <c r="BI957" s="232">
        <f>IF(N957="nulová",J957,0)</f>
        <v>0</v>
      </c>
      <c r="BJ957" s="18" t="s">
        <v>83</v>
      </c>
      <c r="BK957" s="232">
        <f>ROUND(I957*H957,2)</f>
        <v>0</v>
      </c>
      <c r="BL957" s="18" t="s">
        <v>251</v>
      </c>
      <c r="BM957" s="231" t="s">
        <v>1706</v>
      </c>
    </row>
    <row r="958" s="2" customFormat="1" ht="24.15" customHeight="1">
      <c r="A958" s="39"/>
      <c r="B958" s="40"/>
      <c r="C958" s="275" t="s">
        <v>1048</v>
      </c>
      <c r="D958" s="275" t="s">
        <v>335</v>
      </c>
      <c r="E958" s="276" t="s">
        <v>1707</v>
      </c>
      <c r="F958" s="277" t="s">
        <v>1708</v>
      </c>
      <c r="G958" s="278" t="s">
        <v>470</v>
      </c>
      <c r="H958" s="279">
        <v>1</v>
      </c>
      <c r="I958" s="280"/>
      <c r="J958" s="281">
        <f>ROUND(I958*H958,2)</f>
        <v>0</v>
      </c>
      <c r="K958" s="277" t="s">
        <v>1</v>
      </c>
      <c r="L958" s="282"/>
      <c r="M958" s="283" t="s">
        <v>1</v>
      </c>
      <c r="N958" s="284" t="s">
        <v>41</v>
      </c>
      <c r="O958" s="92"/>
      <c r="P958" s="229">
        <f>O958*H958</f>
        <v>0</v>
      </c>
      <c r="Q958" s="229">
        <v>0</v>
      </c>
      <c r="R958" s="229">
        <f>Q958*H958</f>
        <v>0</v>
      </c>
      <c r="S958" s="229">
        <v>0</v>
      </c>
      <c r="T958" s="230">
        <f>S958*H958</f>
        <v>0</v>
      </c>
      <c r="U958" s="39"/>
      <c r="V958" s="39"/>
      <c r="W958" s="39"/>
      <c r="X958" s="39"/>
      <c r="Y958" s="39"/>
      <c r="Z958" s="39"/>
      <c r="AA958" s="39"/>
      <c r="AB958" s="39"/>
      <c r="AC958" s="39"/>
      <c r="AD958" s="39"/>
      <c r="AE958" s="39"/>
      <c r="AR958" s="231" t="s">
        <v>358</v>
      </c>
      <c r="AT958" s="231" t="s">
        <v>335</v>
      </c>
      <c r="AU958" s="231" t="s">
        <v>85</v>
      </c>
      <c r="AY958" s="18" t="s">
        <v>173</v>
      </c>
      <c r="BE958" s="232">
        <f>IF(N958="základní",J958,0)</f>
        <v>0</v>
      </c>
      <c r="BF958" s="232">
        <f>IF(N958="snížená",J958,0)</f>
        <v>0</v>
      </c>
      <c r="BG958" s="232">
        <f>IF(N958="zákl. přenesená",J958,0)</f>
        <v>0</v>
      </c>
      <c r="BH958" s="232">
        <f>IF(N958="sníž. přenesená",J958,0)</f>
        <v>0</v>
      </c>
      <c r="BI958" s="232">
        <f>IF(N958="nulová",J958,0)</f>
        <v>0</v>
      </c>
      <c r="BJ958" s="18" t="s">
        <v>83</v>
      </c>
      <c r="BK958" s="232">
        <f>ROUND(I958*H958,2)</f>
        <v>0</v>
      </c>
      <c r="BL958" s="18" t="s">
        <v>251</v>
      </c>
      <c r="BM958" s="231" t="s">
        <v>1709</v>
      </c>
    </row>
    <row r="959" s="12" customFormat="1">
      <c r="A959" s="12"/>
      <c r="B959" s="238"/>
      <c r="C959" s="239"/>
      <c r="D959" s="233" t="s">
        <v>182</v>
      </c>
      <c r="E959" s="240" t="s">
        <v>1</v>
      </c>
      <c r="F959" s="241" t="s">
        <v>1710</v>
      </c>
      <c r="G959" s="239"/>
      <c r="H959" s="242">
        <v>1</v>
      </c>
      <c r="I959" s="243"/>
      <c r="J959" s="239"/>
      <c r="K959" s="239"/>
      <c r="L959" s="244"/>
      <c r="M959" s="245"/>
      <c r="N959" s="246"/>
      <c r="O959" s="246"/>
      <c r="P959" s="246"/>
      <c r="Q959" s="246"/>
      <c r="R959" s="246"/>
      <c r="S959" s="246"/>
      <c r="T959" s="247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T959" s="248" t="s">
        <v>182</v>
      </c>
      <c r="AU959" s="248" t="s">
        <v>85</v>
      </c>
      <c r="AV959" s="12" t="s">
        <v>85</v>
      </c>
      <c r="AW959" s="12" t="s">
        <v>32</v>
      </c>
      <c r="AX959" s="12" t="s">
        <v>83</v>
      </c>
      <c r="AY959" s="248" t="s">
        <v>173</v>
      </c>
    </row>
    <row r="960" s="2" customFormat="1" ht="16.5" customHeight="1">
      <c r="A960" s="39"/>
      <c r="B960" s="40"/>
      <c r="C960" s="220" t="s">
        <v>1711</v>
      </c>
      <c r="D960" s="220" t="s">
        <v>174</v>
      </c>
      <c r="E960" s="221" t="s">
        <v>1712</v>
      </c>
      <c r="F960" s="222" t="s">
        <v>1713</v>
      </c>
      <c r="G960" s="223" t="s">
        <v>304</v>
      </c>
      <c r="H960" s="224">
        <v>8.4000000000000004</v>
      </c>
      <c r="I960" s="225"/>
      <c r="J960" s="226">
        <f>ROUND(I960*H960,2)</f>
        <v>0</v>
      </c>
      <c r="K960" s="222" t="s">
        <v>283</v>
      </c>
      <c r="L960" s="45"/>
      <c r="M960" s="227" t="s">
        <v>1</v>
      </c>
      <c r="N960" s="228" t="s">
        <v>41</v>
      </c>
      <c r="O960" s="92"/>
      <c r="P960" s="229">
        <f>O960*H960</f>
        <v>0</v>
      </c>
      <c r="Q960" s="229">
        <v>0</v>
      </c>
      <c r="R960" s="229">
        <f>Q960*H960</f>
        <v>0</v>
      </c>
      <c r="S960" s="229">
        <v>0</v>
      </c>
      <c r="T960" s="230">
        <f>S960*H960</f>
        <v>0</v>
      </c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R960" s="231" t="s">
        <v>251</v>
      </c>
      <c r="AT960" s="231" t="s">
        <v>174</v>
      </c>
      <c r="AU960" s="231" t="s">
        <v>85</v>
      </c>
      <c r="AY960" s="18" t="s">
        <v>173</v>
      </c>
      <c r="BE960" s="232">
        <f>IF(N960="základní",J960,0)</f>
        <v>0</v>
      </c>
      <c r="BF960" s="232">
        <f>IF(N960="snížená",J960,0)</f>
        <v>0</v>
      </c>
      <c r="BG960" s="232">
        <f>IF(N960="zákl. přenesená",J960,0)</f>
        <v>0</v>
      </c>
      <c r="BH960" s="232">
        <f>IF(N960="sníž. přenesená",J960,0)</f>
        <v>0</v>
      </c>
      <c r="BI960" s="232">
        <f>IF(N960="nulová",J960,0)</f>
        <v>0</v>
      </c>
      <c r="BJ960" s="18" t="s">
        <v>83</v>
      </c>
      <c r="BK960" s="232">
        <f>ROUND(I960*H960,2)</f>
        <v>0</v>
      </c>
      <c r="BL960" s="18" t="s">
        <v>251</v>
      </c>
      <c r="BM960" s="231" t="s">
        <v>1714</v>
      </c>
    </row>
    <row r="961" s="12" customFormat="1">
      <c r="A961" s="12"/>
      <c r="B961" s="238"/>
      <c r="C961" s="239"/>
      <c r="D961" s="233" t="s">
        <v>182</v>
      </c>
      <c r="E961" s="240" t="s">
        <v>1</v>
      </c>
      <c r="F961" s="241" t="s">
        <v>1715</v>
      </c>
      <c r="G961" s="239"/>
      <c r="H961" s="242">
        <v>8.4000000000000004</v>
      </c>
      <c r="I961" s="243"/>
      <c r="J961" s="239"/>
      <c r="K961" s="239"/>
      <c r="L961" s="244"/>
      <c r="M961" s="245"/>
      <c r="N961" s="246"/>
      <c r="O961" s="246"/>
      <c r="P961" s="246"/>
      <c r="Q961" s="246"/>
      <c r="R961" s="246"/>
      <c r="S961" s="246"/>
      <c r="T961" s="247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T961" s="248" t="s">
        <v>182</v>
      </c>
      <c r="AU961" s="248" t="s">
        <v>85</v>
      </c>
      <c r="AV961" s="12" t="s">
        <v>85</v>
      </c>
      <c r="AW961" s="12" t="s">
        <v>32</v>
      </c>
      <c r="AX961" s="12" t="s">
        <v>76</v>
      </c>
      <c r="AY961" s="248" t="s">
        <v>173</v>
      </c>
    </row>
    <row r="962" s="13" customFormat="1">
      <c r="A962" s="13"/>
      <c r="B962" s="249"/>
      <c r="C962" s="250"/>
      <c r="D962" s="233" t="s">
        <v>182</v>
      </c>
      <c r="E962" s="251" t="s">
        <v>1</v>
      </c>
      <c r="F962" s="252" t="s">
        <v>184</v>
      </c>
      <c r="G962" s="250"/>
      <c r="H962" s="253">
        <v>8.4000000000000004</v>
      </c>
      <c r="I962" s="254"/>
      <c r="J962" s="250"/>
      <c r="K962" s="250"/>
      <c r="L962" s="255"/>
      <c r="M962" s="256"/>
      <c r="N962" s="257"/>
      <c r="O962" s="257"/>
      <c r="P962" s="257"/>
      <c r="Q962" s="257"/>
      <c r="R962" s="257"/>
      <c r="S962" s="257"/>
      <c r="T962" s="258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59" t="s">
        <v>182</v>
      </c>
      <c r="AU962" s="259" t="s">
        <v>85</v>
      </c>
      <c r="AV962" s="13" t="s">
        <v>178</v>
      </c>
      <c r="AW962" s="13" t="s">
        <v>32</v>
      </c>
      <c r="AX962" s="13" t="s">
        <v>83</v>
      </c>
      <c r="AY962" s="259" t="s">
        <v>173</v>
      </c>
    </row>
    <row r="963" s="2" customFormat="1" ht="16.5" customHeight="1">
      <c r="A963" s="39"/>
      <c r="B963" s="40"/>
      <c r="C963" s="275" t="s">
        <v>1053</v>
      </c>
      <c r="D963" s="275" t="s">
        <v>335</v>
      </c>
      <c r="E963" s="276" t="s">
        <v>1716</v>
      </c>
      <c r="F963" s="277" t="s">
        <v>1717</v>
      </c>
      <c r="G963" s="278" t="s">
        <v>1701</v>
      </c>
      <c r="H963" s="279">
        <v>4</v>
      </c>
      <c r="I963" s="280"/>
      <c r="J963" s="281">
        <f>ROUND(I963*H963,2)</f>
        <v>0</v>
      </c>
      <c r="K963" s="277" t="s">
        <v>1</v>
      </c>
      <c r="L963" s="282"/>
      <c r="M963" s="283" t="s">
        <v>1</v>
      </c>
      <c r="N963" s="284" t="s">
        <v>41</v>
      </c>
      <c r="O963" s="92"/>
      <c r="P963" s="229">
        <f>O963*H963</f>
        <v>0</v>
      </c>
      <c r="Q963" s="229">
        <v>0</v>
      </c>
      <c r="R963" s="229">
        <f>Q963*H963</f>
        <v>0</v>
      </c>
      <c r="S963" s="229">
        <v>0</v>
      </c>
      <c r="T963" s="230">
        <f>S963*H963</f>
        <v>0</v>
      </c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R963" s="231" t="s">
        <v>358</v>
      </c>
      <c r="AT963" s="231" t="s">
        <v>335</v>
      </c>
      <c r="AU963" s="231" t="s">
        <v>85</v>
      </c>
      <c r="AY963" s="18" t="s">
        <v>173</v>
      </c>
      <c r="BE963" s="232">
        <f>IF(N963="základní",J963,0)</f>
        <v>0</v>
      </c>
      <c r="BF963" s="232">
        <f>IF(N963="snížená",J963,0)</f>
        <v>0</v>
      </c>
      <c r="BG963" s="232">
        <f>IF(N963="zákl. přenesená",J963,0)</f>
        <v>0</v>
      </c>
      <c r="BH963" s="232">
        <f>IF(N963="sníž. přenesená",J963,0)</f>
        <v>0</v>
      </c>
      <c r="BI963" s="232">
        <f>IF(N963="nulová",J963,0)</f>
        <v>0</v>
      </c>
      <c r="BJ963" s="18" t="s">
        <v>83</v>
      </c>
      <c r="BK963" s="232">
        <f>ROUND(I963*H963,2)</f>
        <v>0</v>
      </c>
      <c r="BL963" s="18" t="s">
        <v>251</v>
      </c>
      <c r="BM963" s="231" t="s">
        <v>1718</v>
      </c>
    </row>
    <row r="964" s="2" customFormat="1" ht="16.5" customHeight="1">
      <c r="A964" s="39"/>
      <c r="B964" s="40"/>
      <c r="C964" s="220" t="s">
        <v>1719</v>
      </c>
      <c r="D964" s="220" t="s">
        <v>174</v>
      </c>
      <c r="E964" s="221" t="s">
        <v>1720</v>
      </c>
      <c r="F964" s="222" t="s">
        <v>1721</v>
      </c>
      <c r="G964" s="223" t="s">
        <v>353</v>
      </c>
      <c r="H964" s="224">
        <v>9.0500000000000007</v>
      </c>
      <c r="I964" s="225"/>
      <c r="J964" s="226">
        <f>ROUND(I964*H964,2)</f>
        <v>0</v>
      </c>
      <c r="K964" s="222" t="s">
        <v>283</v>
      </c>
      <c r="L964" s="45"/>
      <c r="M964" s="227" t="s">
        <v>1</v>
      </c>
      <c r="N964" s="228" t="s">
        <v>41</v>
      </c>
      <c r="O964" s="92"/>
      <c r="P964" s="229">
        <f>O964*H964</f>
        <v>0</v>
      </c>
      <c r="Q964" s="229">
        <v>0</v>
      </c>
      <c r="R964" s="229">
        <f>Q964*H964</f>
        <v>0</v>
      </c>
      <c r="S964" s="229">
        <v>0</v>
      </c>
      <c r="T964" s="230">
        <f>S964*H964</f>
        <v>0</v>
      </c>
      <c r="U964" s="39"/>
      <c r="V964" s="39"/>
      <c r="W964" s="39"/>
      <c r="X964" s="39"/>
      <c r="Y964" s="39"/>
      <c r="Z964" s="39"/>
      <c r="AA964" s="39"/>
      <c r="AB964" s="39"/>
      <c r="AC964" s="39"/>
      <c r="AD964" s="39"/>
      <c r="AE964" s="39"/>
      <c r="AR964" s="231" t="s">
        <v>251</v>
      </c>
      <c r="AT964" s="231" t="s">
        <v>174</v>
      </c>
      <c r="AU964" s="231" t="s">
        <v>85</v>
      </c>
      <c r="AY964" s="18" t="s">
        <v>173</v>
      </c>
      <c r="BE964" s="232">
        <f>IF(N964="základní",J964,0)</f>
        <v>0</v>
      </c>
      <c r="BF964" s="232">
        <f>IF(N964="snížená",J964,0)</f>
        <v>0</v>
      </c>
      <c r="BG964" s="232">
        <f>IF(N964="zákl. přenesená",J964,0)</f>
        <v>0</v>
      </c>
      <c r="BH964" s="232">
        <f>IF(N964="sníž. přenesená",J964,0)</f>
        <v>0</v>
      </c>
      <c r="BI964" s="232">
        <f>IF(N964="nulová",J964,0)</f>
        <v>0</v>
      </c>
      <c r="BJ964" s="18" t="s">
        <v>83</v>
      </c>
      <c r="BK964" s="232">
        <f>ROUND(I964*H964,2)</f>
        <v>0</v>
      </c>
      <c r="BL964" s="18" t="s">
        <v>251</v>
      </c>
      <c r="BM964" s="231" t="s">
        <v>1722</v>
      </c>
    </row>
    <row r="965" s="12" customFormat="1">
      <c r="A965" s="12"/>
      <c r="B965" s="238"/>
      <c r="C965" s="239"/>
      <c r="D965" s="233" t="s">
        <v>182</v>
      </c>
      <c r="E965" s="240" t="s">
        <v>1</v>
      </c>
      <c r="F965" s="241" t="s">
        <v>1723</v>
      </c>
      <c r="G965" s="239"/>
      <c r="H965" s="242">
        <v>9.0500000000000007</v>
      </c>
      <c r="I965" s="243"/>
      <c r="J965" s="239"/>
      <c r="K965" s="239"/>
      <c r="L965" s="244"/>
      <c r="M965" s="245"/>
      <c r="N965" s="246"/>
      <c r="O965" s="246"/>
      <c r="P965" s="246"/>
      <c r="Q965" s="246"/>
      <c r="R965" s="246"/>
      <c r="S965" s="246"/>
      <c r="T965" s="247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T965" s="248" t="s">
        <v>182</v>
      </c>
      <c r="AU965" s="248" t="s">
        <v>85</v>
      </c>
      <c r="AV965" s="12" t="s">
        <v>85</v>
      </c>
      <c r="AW965" s="12" t="s">
        <v>32</v>
      </c>
      <c r="AX965" s="12" t="s">
        <v>76</v>
      </c>
      <c r="AY965" s="248" t="s">
        <v>173</v>
      </c>
    </row>
    <row r="966" s="13" customFormat="1">
      <c r="A966" s="13"/>
      <c r="B966" s="249"/>
      <c r="C966" s="250"/>
      <c r="D966" s="233" t="s">
        <v>182</v>
      </c>
      <c r="E966" s="251" t="s">
        <v>1</v>
      </c>
      <c r="F966" s="252" t="s">
        <v>184</v>
      </c>
      <c r="G966" s="250"/>
      <c r="H966" s="253">
        <v>9.0500000000000007</v>
      </c>
      <c r="I966" s="254"/>
      <c r="J966" s="250"/>
      <c r="K966" s="250"/>
      <c r="L966" s="255"/>
      <c r="M966" s="256"/>
      <c r="N966" s="257"/>
      <c r="O966" s="257"/>
      <c r="P966" s="257"/>
      <c r="Q966" s="257"/>
      <c r="R966" s="257"/>
      <c r="S966" s="257"/>
      <c r="T966" s="258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59" t="s">
        <v>182</v>
      </c>
      <c r="AU966" s="259" t="s">
        <v>85</v>
      </c>
      <c r="AV966" s="13" t="s">
        <v>178</v>
      </c>
      <c r="AW966" s="13" t="s">
        <v>32</v>
      </c>
      <c r="AX966" s="13" t="s">
        <v>83</v>
      </c>
      <c r="AY966" s="259" t="s">
        <v>173</v>
      </c>
    </row>
    <row r="967" s="2" customFormat="1" ht="21.75" customHeight="1">
      <c r="A967" s="39"/>
      <c r="B967" s="40"/>
      <c r="C967" s="275" t="s">
        <v>1057</v>
      </c>
      <c r="D967" s="275" t="s">
        <v>335</v>
      </c>
      <c r="E967" s="276" t="s">
        <v>1724</v>
      </c>
      <c r="F967" s="277" t="s">
        <v>1725</v>
      </c>
      <c r="G967" s="278" t="s">
        <v>470</v>
      </c>
      <c r="H967" s="279">
        <v>1</v>
      </c>
      <c r="I967" s="280"/>
      <c r="J967" s="281">
        <f>ROUND(I967*H967,2)</f>
        <v>0</v>
      </c>
      <c r="K967" s="277" t="s">
        <v>1</v>
      </c>
      <c r="L967" s="282"/>
      <c r="M967" s="283" t="s">
        <v>1</v>
      </c>
      <c r="N967" s="284" t="s">
        <v>41</v>
      </c>
      <c r="O967" s="92"/>
      <c r="P967" s="229">
        <f>O967*H967</f>
        <v>0</v>
      </c>
      <c r="Q967" s="229">
        <v>0</v>
      </c>
      <c r="R967" s="229">
        <f>Q967*H967</f>
        <v>0</v>
      </c>
      <c r="S967" s="229">
        <v>0</v>
      </c>
      <c r="T967" s="230">
        <f>S967*H967</f>
        <v>0</v>
      </c>
      <c r="U967" s="39"/>
      <c r="V967" s="39"/>
      <c r="W967" s="39"/>
      <c r="X967" s="39"/>
      <c r="Y967" s="39"/>
      <c r="Z967" s="39"/>
      <c r="AA967" s="39"/>
      <c r="AB967" s="39"/>
      <c r="AC967" s="39"/>
      <c r="AD967" s="39"/>
      <c r="AE967" s="39"/>
      <c r="AR967" s="231" t="s">
        <v>358</v>
      </c>
      <c r="AT967" s="231" t="s">
        <v>335</v>
      </c>
      <c r="AU967" s="231" t="s">
        <v>85</v>
      </c>
      <c r="AY967" s="18" t="s">
        <v>173</v>
      </c>
      <c r="BE967" s="232">
        <f>IF(N967="základní",J967,0)</f>
        <v>0</v>
      </c>
      <c r="BF967" s="232">
        <f>IF(N967="snížená",J967,0)</f>
        <v>0</v>
      </c>
      <c r="BG967" s="232">
        <f>IF(N967="zákl. přenesená",J967,0)</f>
        <v>0</v>
      </c>
      <c r="BH967" s="232">
        <f>IF(N967="sníž. přenesená",J967,0)</f>
        <v>0</v>
      </c>
      <c r="BI967" s="232">
        <f>IF(N967="nulová",J967,0)</f>
        <v>0</v>
      </c>
      <c r="BJ967" s="18" t="s">
        <v>83</v>
      </c>
      <c r="BK967" s="232">
        <f>ROUND(I967*H967,2)</f>
        <v>0</v>
      </c>
      <c r="BL967" s="18" t="s">
        <v>251</v>
      </c>
      <c r="BM967" s="231" t="s">
        <v>1726</v>
      </c>
    </row>
    <row r="968" s="2" customFormat="1" ht="16.5" customHeight="1">
      <c r="A968" s="39"/>
      <c r="B968" s="40"/>
      <c r="C968" s="275" t="s">
        <v>1727</v>
      </c>
      <c r="D968" s="275" t="s">
        <v>335</v>
      </c>
      <c r="E968" s="276" t="s">
        <v>1728</v>
      </c>
      <c r="F968" s="277" t="s">
        <v>1729</v>
      </c>
      <c r="G968" s="278" t="s">
        <v>470</v>
      </c>
      <c r="H968" s="279">
        <v>4.5</v>
      </c>
      <c r="I968" s="280"/>
      <c r="J968" s="281">
        <f>ROUND(I968*H968,2)</f>
        <v>0</v>
      </c>
      <c r="K968" s="277" t="s">
        <v>283</v>
      </c>
      <c r="L968" s="282"/>
      <c r="M968" s="283" t="s">
        <v>1</v>
      </c>
      <c r="N968" s="284" t="s">
        <v>41</v>
      </c>
      <c r="O968" s="92"/>
      <c r="P968" s="229">
        <f>O968*H968</f>
        <v>0</v>
      </c>
      <c r="Q968" s="229">
        <v>0</v>
      </c>
      <c r="R968" s="229">
        <f>Q968*H968</f>
        <v>0</v>
      </c>
      <c r="S968" s="229">
        <v>0</v>
      </c>
      <c r="T968" s="230">
        <f>S968*H968</f>
        <v>0</v>
      </c>
      <c r="U968" s="39"/>
      <c r="V968" s="39"/>
      <c r="W968" s="39"/>
      <c r="X968" s="39"/>
      <c r="Y968" s="39"/>
      <c r="Z968" s="39"/>
      <c r="AA968" s="39"/>
      <c r="AB968" s="39"/>
      <c r="AC968" s="39"/>
      <c r="AD968" s="39"/>
      <c r="AE968" s="39"/>
      <c r="AR968" s="231" t="s">
        <v>358</v>
      </c>
      <c r="AT968" s="231" t="s">
        <v>335</v>
      </c>
      <c r="AU968" s="231" t="s">
        <v>85</v>
      </c>
      <c r="AY968" s="18" t="s">
        <v>173</v>
      </c>
      <c r="BE968" s="232">
        <f>IF(N968="základní",J968,0)</f>
        <v>0</v>
      </c>
      <c r="BF968" s="232">
        <f>IF(N968="snížená",J968,0)</f>
        <v>0</v>
      </c>
      <c r="BG968" s="232">
        <f>IF(N968="zákl. přenesená",J968,0)</f>
        <v>0</v>
      </c>
      <c r="BH968" s="232">
        <f>IF(N968="sníž. přenesená",J968,0)</f>
        <v>0</v>
      </c>
      <c r="BI968" s="232">
        <f>IF(N968="nulová",J968,0)</f>
        <v>0</v>
      </c>
      <c r="BJ968" s="18" t="s">
        <v>83</v>
      </c>
      <c r="BK968" s="232">
        <f>ROUND(I968*H968,2)</f>
        <v>0</v>
      </c>
      <c r="BL968" s="18" t="s">
        <v>251</v>
      </c>
      <c r="BM968" s="231" t="s">
        <v>1730</v>
      </c>
    </row>
    <row r="969" s="2" customFormat="1" ht="24.15" customHeight="1">
      <c r="A969" s="39"/>
      <c r="B969" s="40"/>
      <c r="C969" s="220" t="s">
        <v>1060</v>
      </c>
      <c r="D969" s="220" t="s">
        <v>174</v>
      </c>
      <c r="E969" s="221" t="s">
        <v>1731</v>
      </c>
      <c r="F969" s="222" t="s">
        <v>1732</v>
      </c>
      <c r="G969" s="223" t="s">
        <v>1028</v>
      </c>
      <c r="H969" s="224">
        <v>54</v>
      </c>
      <c r="I969" s="225"/>
      <c r="J969" s="226">
        <f>ROUND(I969*H969,2)</f>
        <v>0</v>
      </c>
      <c r="K969" s="222" t="s">
        <v>283</v>
      </c>
      <c r="L969" s="45"/>
      <c r="M969" s="227" t="s">
        <v>1</v>
      </c>
      <c r="N969" s="228" t="s">
        <v>41</v>
      </c>
      <c r="O969" s="92"/>
      <c r="P969" s="229">
        <f>O969*H969</f>
        <v>0</v>
      </c>
      <c r="Q969" s="229">
        <v>0</v>
      </c>
      <c r="R969" s="229">
        <f>Q969*H969</f>
        <v>0</v>
      </c>
      <c r="S969" s="229">
        <v>0</v>
      </c>
      <c r="T969" s="230">
        <f>S969*H969</f>
        <v>0</v>
      </c>
      <c r="U969" s="39"/>
      <c r="V969" s="39"/>
      <c r="W969" s="39"/>
      <c r="X969" s="39"/>
      <c r="Y969" s="39"/>
      <c r="Z969" s="39"/>
      <c r="AA969" s="39"/>
      <c r="AB969" s="39"/>
      <c r="AC969" s="39"/>
      <c r="AD969" s="39"/>
      <c r="AE969" s="39"/>
      <c r="AR969" s="231" t="s">
        <v>251</v>
      </c>
      <c r="AT969" s="231" t="s">
        <v>174</v>
      </c>
      <c r="AU969" s="231" t="s">
        <v>85</v>
      </c>
      <c r="AY969" s="18" t="s">
        <v>173</v>
      </c>
      <c r="BE969" s="232">
        <f>IF(N969="základní",J969,0)</f>
        <v>0</v>
      </c>
      <c r="BF969" s="232">
        <f>IF(N969="snížená",J969,0)</f>
        <v>0</v>
      </c>
      <c r="BG969" s="232">
        <f>IF(N969="zákl. přenesená",J969,0)</f>
        <v>0</v>
      </c>
      <c r="BH969" s="232">
        <f>IF(N969="sníž. přenesená",J969,0)</f>
        <v>0</v>
      </c>
      <c r="BI969" s="232">
        <f>IF(N969="nulová",J969,0)</f>
        <v>0</v>
      </c>
      <c r="BJ969" s="18" t="s">
        <v>83</v>
      </c>
      <c r="BK969" s="232">
        <f>ROUND(I969*H969,2)</f>
        <v>0</v>
      </c>
      <c r="BL969" s="18" t="s">
        <v>251</v>
      </c>
      <c r="BM969" s="231" t="s">
        <v>1733</v>
      </c>
    </row>
    <row r="970" s="2" customFormat="1">
      <c r="A970" s="39"/>
      <c r="B970" s="40"/>
      <c r="C970" s="41"/>
      <c r="D970" s="233" t="s">
        <v>180</v>
      </c>
      <c r="E970" s="41"/>
      <c r="F970" s="234" t="s">
        <v>1734</v>
      </c>
      <c r="G970" s="41"/>
      <c r="H970" s="41"/>
      <c r="I970" s="235"/>
      <c r="J970" s="41"/>
      <c r="K970" s="41"/>
      <c r="L970" s="45"/>
      <c r="M970" s="236"/>
      <c r="N970" s="237"/>
      <c r="O970" s="92"/>
      <c r="P970" s="92"/>
      <c r="Q970" s="92"/>
      <c r="R970" s="92"/>
      <c r="S970" s="92"/>
      <c r="T970" s="93"/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T970" s="18" t="s">
        <v>180</v>
      </c>
      <c r="AU970" s="18" t="s">
        <v>85</v>
      </c>
    </row>
    <row r="971" s="12" customFormat="1">
      <c r="A971" s="12"/>
      <c r="B971" s="238"/>
      <c r="C971" s="239"/>
      <c r="D971" s="233" t="s">
        <v>182</v>
      </c>
      <c r="E971" s="240" t="s">
        <v>1</v>
      </c>
      <c r="F971" s="241" t="s">
        <v>1735</v>
      </c>
      <c r="G971" s="239"/>
      <c r="H971" s="242">
        <v>54</v>
      </c>
      <c r="I971" s="243"/>
      <c r="J971" s="239"/>
      <c r="K971" s="239"/>
      <c r="L971" s="244"/>
      <c r="M971" s="245"/>
      <c r="N971" s="246"/>
      <c r="O971" s="246"/>
      <c r="P971" s="246"/>
      <c r="Q971" s="246"/>
      <c r="R971" s="246"/>
      <c r="S971" s="246"/>
      <c r="T971" s="247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T971" s="248" t="s">
        <v>182</v>
      </c>
      <c r="AU971" s="248" t="s">
        <v>85</v>
      </c>
      <c r="AV971" s="12" t="s">
        <v>85</v>
      </c>
      <c r="AW971" s="12" t="s">
        <v>32</v>
      </c>
      <c r="AX971" s="12" t="s">
        <v>76</v>
      </c>
      <c r="AY971" s="248" t="s">
        <v>173</v>
      </c>
    </row>
    <row r="972" s="13" customFormat="1">
      <c r="A972" s="13"/>
      <c r="B972" s="249"/>
      <c r="C972" s="250"/>
      <c r="D972" s="233" t="s">
        <v>182</v>
      </c>
      <c r="E972" s="251" t="s">
        <v>1</v>
      </c>
      <c r="F972" s="252" t="s">
        <v>184</v>
      </c>
      <c r="G972" s="250"/>
      <c r="H972" s="253">
        <v>54</v>
      </c>
      <c r="I972" s="254"/>
      <c r="J972" s="250"/>
      <c r="K972" s="250"/>
      <c r="L972" s="255"/>
      <c r="M972" s="256"/>
      <c r="N972" s="257"/>
      <c r="O972" s="257"/>
      <c r="P972" s="257"/>
      <c r="Q972" s="257"/>
      <c r="R972" s="257"/>
      <c r="S972" s="257"/>
      <c r="T972" s="258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59" t="s">
        <v>182</v>
      </c>
      <c r="AU972" s="259" t="s">
        <v>85</v>
      </c>
      <c r="AV972" s="13" t="s">
        <v>178</v>
      </c>
      <c r="AW972" s="13" t="s">
        <v>32</v>
      </c>
      <c r="AX972" s="13" t="s">
        <v>83</v>
      </c>
      <c r="AY972" s="259" t="s">
        <v>173</v>
      </c>
    </row>
    <row r="973" s="2" customFormat="1" ht="16.5" customHeight="1">
      <c r="A973" s="39"/>
      <c r="B973" s="40"/>
      <c r="C973" s="275" t="s">
        <v>1736</v>
      </c>
      <c r="D973" s="275" t="s">
        <v>335</v>
      </c>
      <c r="E973" s="276" t="s">
        <v>1737</v>
      </c>
      <c r="F973" s="277" t="s">
        <v>1738</v>
      </c>
      <c r="G973" s="278" t="s">
        <v>470</v>
      </c>
      <c r="H973" s="279">
        <v>180</v>
      </c>
      <c r="I973" s="280"/>
      <c r="J973" s="281">
        <f>ROUND(I973*H973,2)</f>
        <v>0</v>
      </c>
      <c r="K973" s="277" t="s">
        <v>1</v>
      </c>
      <c r="L973" s="282"/>
      <c r="M973" s="283" t="s">
        <v>1</v>
      </c>
      <c r="N973" s="284" t="s">
        <v>41</v>
      </c>
      <c r="O973" s="92"/>
      <c r="P973" s="229">
        <f>O973*H973</f>
        <v>0</v>
      </c>
      <c r="Q973" s="229">
        <v>0</v>
      </c>
      <c r="R973" s="229">
        <f>Q973*H973</f>
        <v>0</v>
      </c>
      <c r="S973" s="229">
        <v>0</v>
      </c>
      <c r="T973" s="230">
        <f>S973*H973</f>
        <v>0</v>
      </c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R973" s="231" t="s">
        <v>358</v>
      </c>
      <c r="AT973" s="231" t="s">
        <v>335</v>
      </c>
      <c r="AU973" s="231" t="s">
        <v>85</v>
      </c>
      <c r="AY973" s="18" t="s">
        <v>173</v>
      </c>
      <c r="BE973" s="232">
        <f>IF(N973="základní",J973,0)</f>
        <v>0</v>
      </c>
      <c r="BF973" s="232">
        <f>IF(N973="snížená",J973,0)</f>
        <v>0</v>
      </c>
      <c r="BG973" s="232">
        <f>IF(N973="zákl. přenesená",J973,0)</f>
        <v>0</v>
      </c>
      <c r="BH973" s="232">
        <f>IF(N973="sníž. přenesená",J973,0)</f>
        <v>0</v>
      </c>
      <c r="BI973" s="232">
        <f>IF(N973="nulová",J973,0)</f>
        <v>0</v>
      </c>
      <c r="BJ973" s="18" t="s">
        <v>83</v>
      </c>
      <c r="BK973" s="232">
        <f>ROUND(I973*H973,2)</f>
        <v>0</v>
      </c>
      <c r="BL973" s="18" t="s">
        <v>251</v>
      </c>
      <c r="BM973" s="231" t="s">
        <v>1739</v>
      </c>
    </row>
    <row r="974" s="2" customFormat="1" ht="49.05" customHeight="1">
      <c r="A974" s="39"/>
      <c r="B974" s="40"/>
      <c r="C974" s="220" t="s">
        <v>1064</v>
      </c>
      <c r="D974" s="220" t="s">
        <v>174</v>
      </c>
      <c r="E974" s="221" t="s">
        <v>1740</v>
      </c>
      <c r="F974" s="222" t="s">
        <v>1741</v>
      </c>
      <c r="G974" s="223" t="s">
        <v>221</v>
      </c>
      <c r="H974" s="224">
        <v>0.48499999999999999</v>
      </c>
      <c r="I974" s="225"/>
      <c r="J974" s="226">
        <f>ROUND(I974*H974,2)</f>
        <v>0</v>
      </c>
      <c r="K974" s="222" t="s">
        <v>283</v>
      </c>
      <c r="L974" s="45"/>
      <c r="M974" s="227" t="s">
        <v>1</v>
      </c>
      <c r="N974" s="228" t="s">
        <v>41</v>
      </c>
      <c r="O974" s="92"/>
      <c r="P974" s="229">
        <f>O974*H974</f>
        <v>0</v>
      </c>
      <c r="Q974" s="229">
        <v>0</v>
      </c>
      <c r="R974" s="229">
        <f>Q974*H974</f>
        <v>0</v>
      </c>
      <c r="S974" s="229">
        <v>0</v>
      </c>
      <c r="T974" s="230">
        <f>S974*H974</f>
        <v>0</v>
      </c>
      <c r="U974" s="39"/>
      <c r="V974" s="39"/>
      <c r="W974" s="39"/>
      <c r="X974" s="39"/>
      <c r="Y974" s="39"/>
      <c r="Z974" s="39"/>
      <c r="AA974" s="39"/>
      <c r="AB974" s="39"/>
      <c r="AC974" s="39"/>
      <c r="AD974" s="39"/>
      <c r="AE974" s="39"/>
      <c r="AR974" s="231" t="s">
        <v>251</v>
      </c>
      <c r="AT974" s="231" t="s">
        <v>174</v>
      </c>
      <c r="AU974" s="231" t="s">
        <v>85</v>
      </c>
      <c r="AY974" s="18" t="s">
        <v>173</v>
      </c>
      <c r="BE974" s="232">
        <f>IF(N974="základní",J974,0)</f>
        <v>0</v>
      </c>
      <c r="BF974" s="232">
        <f>IF(N974="snížená",J974,0)</f>
        <v>0</v>
      </c>
      <c r="BG974" s="232">
        <f>IF(N974="zákl. přenesená",J974,0)</f>
        <v>0</v>
      </c>
      <c r="BH974" s="232">
        <f>IF(N974="sníž. přenesená",J974,0)</f>
        <v>0</v>
      </c>
      <c r="BI974" s="232">
        <f>IF(N974="nulová",J974,0)</f>
        <v>0</v>
      </c>
      <c r="BJ974" s="18" t="s">
        <v>83</v>
      </c>
      <c r="BK974" s="232">
        <f>ROUND(I974*H974,2)</f>
        <v>0</v>
      </c>
      <c r="BL974" s="18" t="s">
        <v>251</v>
      </c>
      <c r="BM974" s="231" t="s">
        <v>1742</v>
      </c>
    </row>
    <row r="975" s="11" customFormat="1" ht="22.8" customHeight="1">
      <c r="A975" s="11"/>
      <c r="B975" s="206"/>
      <c r="C975" s="207"/>
      <c r="D975" s="208" t="s">
        <v>75</v>
      </c>
      <c r="E975" s="273" t="s">
        <v>1743</v>
      </c>
      <c r="F975" s="273" t="s">
        <v>1744</v>
      </c>
      <c r="G975" s="207"/>
      <c r="H975" s="207"/>
      <c r="I975" s="210"/>
      <c r="J975" s="274">
        <f>BK975</f>
        <v>0</v>
      </c>
      <c r="K975" s="207"/>
      <c r="L975" s="212"/>
      <c r="M975" s="213"/>
      <c r="N975" s="214"/>
      <c r="O975" s="214"/>
      <c r="P975" s="215">
        <f>SUM(P976:P1018)</f>
        <v>0</v>
      </c>
      <c r="Q975" s="214"/>
      <c r="R975" s="215">
        <f>SUM(R976:R1018)</f>
        <v>0</v>
      </c>
      <c r="S975" s="214"/>
      <c r="T975" s="216">
        <f>SUM(T976:T1018)</f>
        <v>0</v>
      </c>
      <c r="U975" s="11"/>
      <c r="V975" s="11"/>
      <c r="W975" s="11"/>
      <c r="X975" s="11"/>
      <c r="Y975" s="11"/>
      <c r="Z975" s="11"/>
      <c r="AA975" s="11"/>
      <c r="AB975" s="11"/>
      <c r="AC975" s="11"/>
      <c r="AD975" s="11"/>
      <c r="AE975" s="11"/>
      <c r="AR975" s="217" t="s">
        <v>85</v>
      </c>
      <c r="AT975" s="218" t="s">
        <v>75</v>
      </c>
      <c r="AU975" s="218" t="s">
        <v>83</v>
      </c>
      <c r="AY975" s="217" t="s">
        <v>173</v>
      </c>
      <c r="BK975" s="219">
        <f>SUM(BK976:BK1018)</f>
        <v>0</v>
      </c>
    </row>
    <row r="976" s="2" customFormat="1" ht="24.15" customHeight="1">
      <c r="A976" s="39"/>
      <c r="B976" s="40"/>
      <c r="C976" s="220" t="s">
        <v>1745</v>
      </c>
      <c r="D976" s="220" t="s">
        <v>174</v>
      </c>
      <c r="E976" s="221" t="s">
        <v>1746</v>
      </c>
      <c r="F976" s="222" t="s">
        <v>1747</v>
      </c>
      <c r="G976" s="223" t="s">
        <v>304</v>
      </c>
      <c r="H976" s="224">
        <v>127.55</v>
      </c>
      <c r="I976" s="225"/>
      <c r="J976" s="226">
        <f>ROUND(I976*H976,2)</f>
        <v>0</v>
      </c>
      <c r="K976" s="222" t="s">
        <v>283</v>
      </c>
      <c r="L976" s="45"/>
      <c r="M976" s="227" t="s">
        <v>1</v>
      </c>
      <c r="N976" s="228" t="s">
        <v>41</v>
      </c>
      <c r="O976" s="92"/>
      <c r="P976" s="229">
        <f>O976*H976</f>
        <v>0</v>
      </c>
      <c r="Q976" s="229">
        <v>0</v>
      </c>
      <c r="R976" s="229">
        <f>Q976*H976</f>
        <v>0</v>
      </c>
      <c r="S976" s="229">
        <v>0</v>
      </c>
      <c r="T976" s="230">
        <f>S976*H976</f>
        <v>0</v>
      </c>
      <c r="U976" s="39"/>
      <c r="V976" s="39"/>
      <c r="W976" s="39"/>
      <c r="X976" s="39"/>
      <c r="Y976" s="39"/>
      <c r="Z976" s="39"/>
      <c r="AA976" s="39"/>
      <c r="AB976" s="39"/>
      <c r="AC976" s="39"/>
      <c r="AD976" s="39"/>
      <c r="AE976" s="39"/>
      <c r="AR976" s="231" t="s">
        <v>251</v>
      </c>
      <c r="AT976" s="231" t="s">
        <v>174</v>
      </c>
      <c r="AU976" s="231" t="s">
        <v>85</v>
      </c>
      <c r="AY976" s="18" t="s">
        <v>173</v>
      </c>
      <c r="BE976" s="232">
        <f>IF(N976="základní",J976,0)</f>
        <v>0</v>
      </c>
      <c r="BF976" s="232">
        <f>IF(N976="snížená",J976,0)</f>
        <v>0</v>
      </c>
      <c r="BG976" s="232">
        <f>IF(N976="zákl. přenesená",J976,0)</f>
        <v>0</v>
      </c>
      <c r="BH976" s="232">
        <f>IF(N976="sníž. přenesená",J976,0)</f>
        <v>0</v>
      </c>
      <c r="BI976" s="232">
        <f>IF(N976="nulová",J976,0)</f>
        <v>0</v>
      </c>
      <c r="BJ976" s="18" t="s">
        <v>83</v>
      </c>
      <c r="BK976" s="232">
        <f>ROUND(I976*H976,2)</f>
        <v>0</v>
      </c>
      <c r="BL976" s="18" t="s">
        <v>251</v>
      </c>
      <c r="BM976" s="231" t="s">
        <v>1748</v>
      </c>
    </row>
    <row r="977" s="2" customFormat="1" ht="24.15" customHeight="1">
      <c r="A977" s="39"/>
      <c r="B977" s="40"/>
      <c r="C977" s="220" t="s">
        <v>1068</v>
      </c>
      <c r="D977" s="220" t="s">
        <v>174</v>
      </c>
      <c r="E977" s="221" t="s">
        <v>1749</v>
      </c>
      <c r="F977" s="222" t="s">
        <v>1750</v>
      </c>
      <c r="G977" s="223" t="s">
        <v>304</v>
      </c>
      <c r="H977" s="224">
        <v>127.55</v>
      </c>
      <c r="I977" s="225"/>
      <c r="J977" s="226">
        <f>ROUND(I977*H977,2)</f>
        <v>0</v>
      </c>
      <c r="K977" s="222" t="s">
        <v>283</v>
      </c>
      <c r="L977" s="45"/>
      <c r="M977" s="227" t="s">
        <v>1</v>
      </c>
      <c r="N977" s="228" t="s">
        <v>41</v>
      </c>
      <c r="O977" s="92"/>
      <c r="P977" s="229">
        <f>O977*H977</f>
        <v>0</v>
      </c>
      <c r="Q977" s="229">
        <v>0</v>
      </c>
      <c r="R977" s="229">
        <f>Q977*H977</f>
        <v>0</v>
      </c>
      <c r="S977" s="229">
        <v>0</v>
      </c>
      <c r="T977" s="230">
        <f>S977*H977</f>
        <v>0</v>
      </c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R977" s="231" t="s">
        <v>251</v>
      </c>
      <c r="AT977" s="231" t="s">
        <v>174</v>
      </c>
      <c r="AU977" s="231" t="s">
        <v>85</v>
      </c>
      <c r="AY977" s="18" t="s">
        <v>173</v>
      </c>
      <c r="BE977" s="232">
        <f>IF(N977="základní",J977,0)</f>
        <v>0</v>
      </c>
      <c r="BF977" s="232">
        <f>IF(N977="snížená",J977,0)</f>
        <v>0</v>
      </c>
      <c r="BG977" s="232">
        <f>IF(N977="zákl. přenesená",J977,0)</f>
        <v>0</v>
      </c>
      <c r="BH977" s="232">
        <f>IF(N977="sníž. přenesená",J977,0)</f>
        <v>0</v>
      </c>
      <c r="BI977" s="232">
        <f>IF(N977="nulová",J977,0)</f>
        <v>0</v>
      </c>
      <c r="BJ977" s="18" t="s">
        <v>83</v>
      </c>
      <c r="BK977" s="232">
        <f>ROUND(I977*H977,2)</f>
        <v>0</v>
      </c>
      <c r="BL977" s="18" t="s">
        <v>251</v>
      </c>
      <c r="BM977" s="231" t="s">
        <v>1751</v>
      </c>
    </row>
    <row r="978" s="12" customFormat="1">
      <c r="A978" s="12"/>
      <c r="B978" s="238"/>
      <c r="C978" s="239"/>
      <c r="D978" s="233" t="s">
        <v>182</v>
      </c>
      <c r="E978" s="240" t="s">
        <v>1</v>
      </c>
      <c r="F978" s="241" t="s">
        <v>1752</v>
      </c>
      <c r="G978" s="239"/>
      <c r="H978" s="242">
        <v>56.880000000000003</v>
      </c>
      <c r="I978" s="243"/>
      <c r="J978" s="239"/>
      <c r="K978" s="239"/>
      <c r="L978" s="244"/>
      <c r="M978" s="245"/>
      <c r="N978" s="246"/>
      <c r="O978" s="246"/>
      <c r="P978" s="246"/>
      <c r="Q978" s="246"/>
      <c r="R978" s="246"/>
      <c r="S978" s="246"/>
      <c r="T978" s="247"/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  <c r="AT978" s="248" t="s">
        <v>182</v>
      </c>
      <c r="AU978" s="248" t="s">
        <v>85</v>
      </c>
      <c r="AV978" s="12" t="s">
        <v>85</v>
      </c>
      <c r="AW978" s="12" t="s">
        <v>32</v>
      </c>
      <c r="AX978" s="12" t="s">
        <v>76</v>
      </c>
      <c r="AY978" s="248" t="s">
        <v>173</v>
      </c>
    </row>
    <row r="979" s="12" customFormat="1">
      <c r="A979" s="12"/>
      <c r="B979" s="238"/>
      <c r="C979" s="239"/>
      <c r="D979" s="233" t="s">
        <v>182</v>
      </c>
      <c r="E979" s="240" t="s">
        <v>1</v>
      </c>
      <c r="F979" s="241" t="s">
        <v>1753</v>
      </c>
      <c r="G979" s="239"/>
      <c r="H979" s="242">
        <v>70.670000000000002</v>
      </c>
      <c r="I979" s="243"/>
      <c r="J979" s="239"/>
      <c r="K979" s="239"/>
      <c r="L979" s="244"/>
      <c r="M979" s="245"/>
      <c r="N979" s="246"/>
      <c r="O979" s="246"/>
      <c r="P979" s="246"/>
      <c r="Q979" s="246"/>
      <c r="R979" s="246"/>
      <c r="S979" s="246"/>
      <c r="T979" s="247"/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  <c r="AT979" s="248" t="s">
        <v>182</v>
      </c>
      <c r="AU979" s="248" t="s">
        <v>85</v>
      </c>
      <c r="AV979" s="12" t="s">
        <v>85</v>
      </c>
      <c r="AW979" s="12" t="s">
        <v>32</v>
      </c>
      <c r="AX979" s="12" t="s">
        <v>76</v>
      </c>
      <c r="AY979" s="248" t="s">
        <v>173</v>
      </c>
    </row>
    <row r="980" s="13" customFormat="1">
      <c r="A980" s="13"/>
      <c r="B980" s="249"/>
      <c r="C980" s="250"/>
      <c r="D980" s="233" t="s">
        <v>182</v>
      </c>
      <c r="E980" s="251" t="s">
        <v>1</v>
      </c>
      <c r="F980" s="252" t="s">
        <v>184</v>
      </c>
      <c r="G980" s="250"/>
      <c r="H980" s="253">
        <v>127.55000000000001</v>
      </c>
      <c r="I980" s="254"/>
      <c r="J980" s="250"/>
      <c r="K980" s="250"/>
      <c r="L980" s="255"/>
      <c r="M980" s="256"/>
      <c r="N980" s="257"/>
      <c r="O980" s="257"/>
      <c r="P980" s="257"/>
      <c r="Q980" s="257"/>
      <c r="R980" s="257"/>
      <c r="S980" s="257"/>
      <c r="T980" s="258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59" t="s">
        <v>182</v>
      </c>
      <c r="AU980" s="259" t="s">
        <v>85</v>
      </c>
      <c r="AV980" s="13" t="s">
        <v>178</v>
      </c>
      <c r="AW980" s="13" t="s">
        <v>32</v>
      </c>
      <c r="AX980" s="13" t="s">
        <v>83</v>
      </c>
      <c r="AY980" s="259" t="s">
        <v>173</v>
      </c>
    </row>
    <row r="981" s="2" customFormat="1" ht="33" customHeight="1">
      <c r="A981" s="39"/>
      <c r="B981" s="40"/>
      <c r="C981" s="220" t="s">
        <v>1754</v>
      </c>
      <c r="D981" s="220" t="s">
        <v>174</v>
      </c>
      <c r="E981" s="221" t="s">
        <v>1755</v>
      </c>
      <c r="F981" s="222" t="s">
        <v>1756</v>
      </c>
      <c r="G981" s="223" t="s">
        <v>353</v>
      </c>
      <c r="H981" s="224">
        <v>134.31</v>
      </c>
      <c r="I981" s="225"/>
      <c r="J981" s="226">
        <f>ROUND(I981*H981,2)</f>
        <v>0</v>
      </c>
      <c r="K981" s="222" t="s">
        <v>283</v>
      </c>
      <c r="L981" s="45"/>
      <c r="M981" s="227" t="s">
        <v>1</v>
      </c>
      <c r="N981" s="228" t="s">
        <v>41</v>
      </c>
      <c r="O981" s="92"/>
      <c r="P981" s="229">
        <f>O981*H981</f>
        <v>0</v>
      </c>
      <c r="Q981" s="229">
        <v>0</v>
      </c>
      <c r="R981" s="229">
        <f>Q981*H981</f>
        <v>0</v>
      </c>
      <c r="S981" s="229">
        <v>0</v>
      </c>
      <c r="T981" s="230">
        <f>S981*H981</f>
        <v>0</v>
      </c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R981" s="231" t="s">
        <v>251</v>
      </c>
      <c r="AT981" s="231" t="s">
        <v>174</v>
      </c>
      <c r="AU981" s="231" t="s">
        <v>85</v>
      </c>
      <c r="AY981" s="18" t="s">
        <v>173</v>
      </c>
      <c r="BE981" s="232">
        <f>IF(N981="základní",J981,0)</f>
        <v>0</v>
      </c>
      <c r="BF981" s="232">
        <f>IF(N981="snížená",J981,0)</f>
        <v>0</v>
      </c>
      <c r="BG981" s="232">
        <f>IF(N981="zákl. přenesená",J981,0)</f>
        <v>0</v>
      </c>
      <c r="BH981" s="232">
        <f>IF(N981="sníž. přenesená",J981,0)</f>
        <v>0</v>
      </c>
      <c r="BI981" s="232">
        <f>IF(N981="nulová",J981,0)</f>
        <v>0</v>
      </c>
      <c r="BJ981" s="18" t="s">
        <v>83</v>
      </c>
      <c r="BK981" s="232">
        <f>ROUND(I981*H981,2)</f>
        <v>0</v>
      </c>
      <c r="BL981" s="18" t="s">
        <v>251</v>
      </c>
      <c r="BM981" s="231" t="s">
        <v>1757</v>
      </c>
    </row>
    <row r="982" s="2" customFormat="1" ht="24.15" customHeight="1">
      <c r="A982" s="39"/>
      <c r="B982" s="40"/>
      <c r="C982" s="275" t="s">
        <v>1072</v>
      </c>
      <c r="D982" s="275" t="s">
        <v>335</v>
      </c>
      <c r="E982" s="276" t="s">
        <v>1758</v>
      </c>
      <c r="F982" s="277" t="s">
        <v>1759</v>
      </c>
      <c r="G982" s="278" t="s">
        <v>470</v>
      </c>
      <c r="H982" s="279">
        <v>407</v>
      </c>
      <c r="I982" s="280"/>
      <c r="J982" s="281">
        <f>ROUND(I982*H982,2)</f>
        <v>0</v>
      </c>
      <c r="K982" s="277" t="s">
        <v>283</v>
      </c>
      <c r="L982" s="282"/>
      <c r="M982" s="283" t="s">
        <v>1</v>
      </c>
      <c r="N982" s="284" t="s">
        <v>41</v>
      </c>
      <c r="O982" s="92"/>
      <c r="P982" s="229">
        <f>O982*H982</f>
        <v>0</v>
      </c>
      <c r="Q982" s="229">
        <v>0</v>
      </c>
      <c r="R982" s="229">
        <f>Q982*H982</f>
        <v>0</v>
      </c>
      <c r="S982" s="229">
        <v>0</v>
      </c>
      <c r="T982" s="230">
        <f>S982*H982</f>
        <v>0</v>
      </c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R982" s="231" t="s">
        <v>358</v>
      </c>
      <c r="AT982" s="231" t="s">
        <v>335</v>
      </c>
      <c r="AU982" s="231" t="s">
        <v>85</v>
      </c>
      <c r="AY982" s="18" t="s">
        <v>173</v>
      </c>
      <c r="BE982" s="232">
        <f>IF(N982="základní",J982,0)</f>
        <v>0</v>
      </c>
      <c r="BF982" s="232">
        <f>IF(N982="snížená",J982,0)</f>
        <v>0</v>
      </c>
      <c r="BG982" s="232">
        <f>IF(N982="zákl. přenesená",J982,0)</f>
        <v>0</v>
      </c>
      <c r="BH982" s="232">
        <f>IF(N982="sníž. přenesená",J982,0)</f>
        <v>0</v>
      </c>
      <c r="BI982" s="232">
        <f>IF(N982="nulová",J982,0)</f>
        <v>0</v>
      </c>
      <c r="BJ982" s="18" t="s">
        <v>83</v>
      </c>
      <c r="BK982" s="232">
        <f>ROUND(I982*H982,2)</f>
        <v>0</v>
      </c>
      <c r="BL982" s="18" t="s">
        <v>251</v>
      </c>
      <c r="BM982" s="231" t="s">
        <v>1760</v>
      </c>
    </row>
    <row r="983" s="12" customFormat="1">
      <c r="A983" s="12"/>
      <c r="B983" s="238"/>
      <c r="C983" s="239"/>
      <c r="D983" s="233" t="s">
        <v>182</v>
      </c>
      <c r="E983" s="240" t="s">
        <v>1</v>
      </c>
      <c r="F983" s="241" t="s">
        <v>1761</v>
      </c>
      <c r="G983" s="239"/>
      <c r="H983" s="242">
        <v>407</v>
      </c>
      <c r="I983" s="243"/>
      <c r="J983" s="239"/>
      <c r="K983" s="239"/>
      <c r="L983" s="244"/>
      <c r="M983" s="245"/>
      <c r="N983" s="246"/>
      <c r="O983" s="246"/>
      <c r="P983" s="246"/>
      <c r="Q983" s="246"/>
      <c r="R983" s="246"/>
      <c r="S983" s="246"/>
      <c r="T983" s="247"/>
      <c r="U983" s="12"/>
      <c r="V983" s="12"/>
      <c r="W983" s="12"/>
      <c r="X983" s="12"/>
      <c r="Y983" s="12"/>
      <c r="Z983" s="12"/>
      <c r="AA983" s="12"/>
      <c r="AB983" s="12"/>
      <c r="AC983" s="12"/>
      <c r="AD983" s="12"/>
      <c r="AE983" s="12"/>
      <c r="AT983" s="248" t="s">
        <v>182</v>
      </c>
      <c r="AU983" s="248" t="s">
        <v>85</v>
      </c>
      <c r="AV983" s="12" t="s">
        <v>85</v>
      </c>
      <c r="AW983" s="12" t="s">
        <v>32</v>
      </c>
      <c r="AX983" s="12" t="s">
        <v>76</v>
      </c>
      <c r="AY983" s="248" t="s">
        <v>173</v>
      </c>
    </row>
    <row r="984" s="13" customFormat="1">
      <c r="A984" s="13"/>
      <c r="B984" s="249"/>
      <c r="C984" s="250"/>
      <c r="D984" s="233" t="s">
        <v>182</v>
      </c>
      <c r="E984" s="251" t="s">
        <v>1</v>
      </c>
      <c r="F984" s="252" t="s">
        <v>184</v>
      </c>
      <c r="G984" s="250"/>
      <c r="H984" s="253">
        <v>407</v>
      </c>
      <c r="I984" s="254"/>
      <c r="J984" s="250"/>
      <c r="K984" s="250"/>
      <c r="L984" s="255"/>
      <c r="M984" s="256"/>
      <c r="N984" s="257"/>
      <c r="O984" s="257"/>
      <c r="P984" s="257"/>
      <c r="Q984" s="257"/>
      <c r="R984" s="257"/>
      <c r="S984" s="257"/>
      <c r="T984" s="258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59" t="s">
        <v>182</v>
      </c>
      <c r="AU984" s="259" t="s">
        <v>85</v>
      </c>
      <c r="AV984" s="13" t="s">
        <v>178</v>
      </c>
      <c r="AW984" s="13" t="s">
        <v>32</v>
      </c>
      <c r="AX984" s="13" t="s">
        <v>83</v>
      </c>
      <c r="AY984" s="259" t="s">
        <v>173</v>
      </c>
    </row>
    <row r="985" s="2" customFormat="1" ht="37.8" customHeight="1">
      <c r="A985" s="39"/>
      <c r="B985" s="40"/>
      <c r="C985" s="220" t="s">
        <v>1762</v>
      </c>
      <c r="D985" s="220" t="s">
        <v>174</v>
      </c>
      <c r="E985" s="221" t="s">
        <v>1763</v>
      </c>
      <c r="F985" s="222" t="s">
        <v>1764</v>
      </c>
      <c r="G985" s="223" t="s">
        <v>353</v>
      </c>
      <c r="H985" s="224">
        <v>7.3200000000000003</v>
      </c>
      <c r="I985" s="225"/>
      <c r="J985" s="226">
        <f>ROUND(I985*H985,2)</f>
        <v>0</v>
      </c>
      <c r="K985" s="222" t="s">
        <v>283</v>
      </c>
      <c r="L985" s="45"/>
      <c r="M985" s="227" t="s">
        <v>1</v>
      </c>
      <c r="N985" s="228" t="s">
        <v>41</v>
      </c>
      <c r="O985" s="92"/>
      <c r="P985" s="229">
        <f>O985*H985</f>
        <v>0</v>
      </c>
      <c r="Q985" s="229">
        <v>0</v>
      </c>
      <c r="R985" s="229">
        <f>Q985*H985</f>
        <v>0</v>
      </c>
      <c r="S985" s="229">
        <v>0</v>
      </c>
      <c r="T985" s="230">
        <f>S985*H985</f>
        <v>0</v>
      </c>
      <c r="U985" s="39"/>
      <c r="V985" s="39"/>
      <c r="W985" s="39"/>
      <c r="X985" s="39"/>
      <c r="Y985" s="39"/>
      <c r="Z985" s="39"/>
      <c r="AA985" s="39"/>
      <c r="AB985" s="39"/>
      <c r="AC985" s="39"/>
      <c r="AD985" s="39"/>
      <c r="AE985" s="39"/>
      <c r="AR985" s="231" t="s">
        <v>251</v>
      </c>
      <c r="AT985" s="231" t="s">
        <v>174</v>
      </c>
      <c r="AU985" s="231" t="s">
        <v>85</v>
      </c>
      <c r="AY985" s="18" t="s">
        <v>173</v>
      </c>
      <c r="BE985" s="232">
        <f>IF(N985="základní",J985,0)</f>
        <v>0</v>
      </c>
      <c r="BF985" s="232">
        <f>IF(N985="snížená",J985,0)</f>
        <v>0</v>
      </c>
      <c r="BG985" s="232">
        <f>IF(N985="zákl. přenesená",J985,0)</f>
        <v>0</v>
      </c>
      <c r="BH985" s="232">
        <f>IF(N985="sníž. přenesená",J985,0)</f>
        <v>0</v>
      </c>
      <c r="BI985" s="232">
        <f>IF(N985="nulová",J985,0)</f>
        <v>0</v>
      </c>
      <c r="BJ985" s="18" t="s">
        <v>83</v>
      </c>
      <c r="BK985" s="232">
        <f>ROUND(I985*H985,2)</f>
        <v>0</v>
      </c>
      <c r="BL985" s="18" t="s">
        <v>251</v>
      </c>
      <c r="BM985" s="231" t="s">
        <v>1765</v>
      </c>
    </row>
    <row r="986" s="12" customFormat="1">
      <c r="A986" s="12"/>
      <c r="B986" s="238"/>
      <c r="C986" s="239"/>
      <c r="D986" s="233" t="s">
        <v>182</v>
      </c>
      <c r="E986" s="240" t="s">
        <v>1</v>
      </c>
      <c r="F986" s="241" t="s">
        <v>1766</v>
      </c>
      <c r="G986" s="239"/>
      <c r="H986" s="242">
        <v>7.3200000000000003</v>
      </c>
      <c r="I986" s="243"/>
      <c r="J986" s="239"/>
      <c r="K986" s="239"/>
      <c r="L986" s="244"/>
      <c r="M986" s="245"/>
      <c r="N986" s="246"/>
      <c r="O986" s="246"/>
      <c r="P986" s="246"/>
      <c r="Q986" s="246"/>
      <c r="R986" s="246"/>
      <c r="S986" s="246"/>
      <c r="T986" s="247"/>
      <c r="U986" s="12"/>
      <c r="V986" s="12"/>
      <c r="W986" s="12"/>
      <c r="X986" s="12"/>
      <c r="Y986" s="12"/>
      <c r="Z986" s="12"/>
      <c r="AA986" s="12"/>
      <c r="AB986" s="12"/>
      <c r="AC986" s="12"/>
      <c r="AD986" s="12"/>
      <c r="AE986" s="12"/>
      <c r="AT986" s="248" t="s">
        <v>182</v>
      </c>
      <c r="AU986" s="248" t="s">
        <v>85</v>
      </c>
      <c r="AV986" s="12" t="s">
        <v>85</v>
      </c>
      <c r="AW986" s="12" t="s">
        <v>32</v>
      </c>
      <c r="AX986" s="12" t="s">
        <v>76</v>
      </c>
      <c r="AY986" s="248" t="s">
        <v>173</v>
      </c>
    </row>
    <row r="987" s="13" customFormat="1">
      <c r="A987" s="13"/>
      <c r="B987" s="249"/>
      <c r="C987" s="250"/>
      <c r="D987" s="233" t="s">
        <v>182</v>
      </c>
      <c r="E987" s="251" t="s">
        <v>1</v>
      </c>
      <c r="F987" s="252" t="s">
        <v>184</v>
      </c>
      <c r="G987" s="250"/>
      <c r="H987" s="253">
        <v>7.3200000000000003</v>
      </c>
      <c r="I987" s="254"/>
      <c r="J987" s="250"/>
      <c r="K987" s="250"/>
      <c r="L987" s="255"/>
      <c r="M987" s="256"/>
      <c r="N987" s="257"/>
      <c r="O987" s="257"/>
      <c r="P987" s="257"/>
      <c r="Q987" s="257"/>
      <c r="R987" s="257"/>
      <c r="S987" s="257"/>
      <c r="T987" s="258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59" t="s">
        <v>182</v>
      </c>
      <c r="AU987" s="259" t="s">
        <v>85</v>
      </c>
      <c r="AV987" s="13" t="s">
        <v>178</v>
      </c>
      <c r="AW987" s="13" t="s">
        <v>32</v>
      </c>
      <c r="AX987" s="13" t="s">
        <v>83</v>
      </c>
      <c r="AY987" s="259" t="s">
        <v>173</v>
      </c>
    </row>
    <row r="988" s="2" customFormat="1" ht="24.15" customHeight="1">
      <c r="A988" s="39"/>
      <c r="B988" s="40"/>
      <c r="C988" s="275" t="s">
        <v>1076</v>
      </c>
      <c r="D988" s="275" t="s">
        <v>335</v>
      </c>
      <c r="E988" s="276" t="s">
        <v>1767</v>
      </c>
      <c r="F988" s="277" t="s">
        <v>1768</v>
      </c>
      <c r="G988" s="278" t="s">
        <v>470</v>
      </c>
      <c r="H988" s="279">
        <v>18.117000000000001</v>
      </c>
      <c r="I988" s="280"/>
      <c r="J988" s="281">
        <f>ROUND(I988*H988,2)</f>
        <v>0</v>
      </c>
      <c r="K988" s="277" t="s">
        <v>283</v>
      </c>
      <c r="L988" s="282"/>
      <c r="M988" s="283" t="s">
        <v>1</v>
      </c>
      <c r="N988" s="284" t="s">
        <v>41</v>
      </c>
      <c r="O988" s="92"/>
      <c r="P988" s="229">
        <f>O988*H988</f>
        <v>0</v>
      </c>
      <c r="Q988" s="229">
        <v>0</v>
      </c>
      <c r="R988" s="229">
        <f>Q988*H988</f>
        <v>0</v>
      </c>
      <c r="S988" s="229">
        <v>0</v>
      </c>
      <c r="T988" s="230">
        <f>S988*H988</f>
        <v>0</v>
      </c>
      <c r="U988" s="39"/>
      <c r="V988" s="39"/>
      <c r="W988" s="39"/>
      <c r="X988" s="39"/>
      <c r="Y988" s="39"/>
      <c r="Z988" s="39"/>
      <c r="AA988" s="39"/>
      <c r="AB988" s="39"/>
      <c r="AC988" s="39"/>
      <c r="AD988" s="39"/>
      <c r="AE988" s="39"/>
      <c r="AR988" s="231" t="s">
        <v>358</v>
      </c>
      <c r="AT988" s="231" t="s">
        <v>335</v>
      </c>
      <c r="AU988" s="231" t="s">
        <v>85</v>
      </c>
      <c r="AY988" s="18" t="s">
        <v>173</v>
      </c>
      <c r="BE988" s="232">
        <f>IF(N988="základní",J988,0)</f>
        <v>0</v>
      </c>
      <c r="BF988" s="232">
        <f>IF(N988="snížená",J988,0)</f>
        <v>0</v>
      </c>
      <c r="BG988" s="232">
        <f>IF(N988="zákl. přenesená",J988,0)</f>
        <v>0</v>
      </c>
      <c r="BH988" s="232">
        <f>IF(N988="sníž. přenesená",J988,0)</f>
        <v>0</v>
      </c>
      <c r="BI988" s="232">
        <f>IF(N988="nulová",J988,0)</f>
        <v>0</v>
      </c>
      <c r="BJ988" s="18" t="s">
        <v>83</v>
      </c>
      <c r="BK988" s="232">
        <f>ROUND(I988*H988,2)</f>
        <v>0</v>
      </c>
      <c r="BL988" s="18" t="s">
        <v>251</v>
      </c>
      <c r="BM988" s="231" t="s">
        <v>1769</v>
      </c>
    </row>
    <row r="989" s="12" customFormat="1">
      <c r="A989" s="12"/>
      <c r="B989" s="238"/>
      <c r="C989" s="239"/>
      <c r="D989" s="233" t="s">
        <v>182</v>
      </c>
      <c r="E989" s="240" t="s">
        <v>1</v>
      </c>
      <c r="F989" s="241" t="s">
        <v>1770</v>
      </c>
      <c r="G989" s="239"/>
      <c r="H989" s="242">
        <v>18.117000000000001</v>
      </c>
      <c r="I989" s="243"/>
      <c r="J989" s="239"/>
      <c r="K989" s="239"/>
      <c r="L989" s="244"/>
      <c r="M989" s="245"/>
      <c r="N989" s="246"/>
      <c r="O989" s="246"/>
      <c r="P989" s="246"/>
      <c r="Q989" s="246"/>
      <c r="R989" s="246"/>
      <c r="S989" s="246"/>
      <c r="T989" s="247"/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  <c r="AT989" s="248" t="s">
        <v>182</v>
      </c>
      <c r="AU989" s="248" t="s">
        <v>85</v>
      </c>
      <c r="AV989" s="12" t="s">
        <v>85</v>
      </c>
      <c r="AW989" s="12" t="s">
        <v>32</v>
      </c>
      <c r="AX989" s="12" t="s">
        <v>76</v>
      </c>
      <c r="AY989" s="248" t="s">
        <v>173</v>
      </c>
    </row>
    <row r="990" s="13" customFormat="1">
      <c r="A990" s="13"/>
      <c r="B990" s="249"/>
      <c r="C990" s="250"/>
      <c r="D990" s="233" t="s">
        <v>182</v>
      </c>
      <c r="E990" s="251" t="s">
        <v>1</v>
      </c>
      <c r="F990" s="252" t="s">
        <v>184</v>
      </c>
      <c r="G990" s="250"/>
      <c r="H990" s="253">
        <v>18.117000000000001</v>
      </c>
      <c r="I990" s="254"/>
      <c r="J990" s="250"/>
      <c r="K990" s="250"/>
      <c r="L990" s="255"/>
      <c r="M990" s="256"/>
      <c r="N990" s="257"/>
      <c r="O990" s="257"/>
      <c r="P990" s="257"/>
      <c r="Q990" s="257"/>
      <c r="R990" s="257"/>
      <c r="S990" s="257"/>
      <c r="T990" s="258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59" t="s">
        <v>182</v>
      </c>
      <c r="AU990" s="259" t="s">
        <v>85</v>
      </c>
      <c r="AV990" s="13" t="s">
        <v>178</v>
      </c>
      <c r="AW990" s="13" t="s">
        <v>32</v>
      </c>
      <c r="AX990" s="13" t="s">
        <v>83</v>
      </c>
      <c r="AY990" s="259" t="s">
        <v>173</v>
      </c>
    </row>
    <row r="991" s="2" customFormat="1" ht="37.8" customHeight="1">
      <c r="A991" s="39"/>
      <c r="B991" s="40"/>
      <c r="C991" s="220" t="s">
        <v>1771</v>
      </c>
      <c r="D991" s="220" t="s">
        <v>174</v>
      </c>
      <c r="E991" s="221" t="s">
        <v>1772</v>
      </c>
      <c r="F991" s="222" t="s">
        <v>1773</v>
      </c>
      <c r="G991" s="223" t="s">
        <v>353</v>
      </c>
      <c r="H991" s="224">
        <v>0.69999999999999996</v>
      </c>
      <c r="I991" s="225"/>
      <c r="J991" s="226">
        <f>ROUND(I991*H991,2)</f>
        <v>0</v>
      </c>
      <c r="K991" s="222" t="s">
        <v>283</v>
      </c>
      <c r="L991" s="45"/>
      <c r="M991" s="227" t="s">
        <v>1</v>
      </c>
      <c r="N991" s="228" t="s">
        <v>41</v>
      </c>
      <c r="O991" s="92"/>
      <c r="P991" s="229">
        <f>O991*H991</f>
        <v>0</v>
      </c>
      <c r="Q991" s="229">
        <v>0</v>
      </c>
      <c r="R991" s="229">
        <f>Q991*H991</f>
        <v>0</v>
      </c>
      <c r="S991" s="229">
        <v>0</v>
      </c>
      <c r="T991" s="230">
        <f>S991*H991</f>
        <v>0</v>
      </c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R991" s="231" t="s">
        <v>251</v>
      </c>
      <c r="AT991" s="231" t="s">
        <v>174</v>
      </c>
      <c r="AU991" s="231" t="s">
        <v>85</v>
      </c>
      <c r="AY991" s="18" t="s">
        <v>173</v>
      </c>
      <c r="BE991" s="232">
        <f>IF(N991="základní",J991,0)</f>
        <v>0</v>
      </c>
      <c r="BF991" s="232">
        <f>IF(N991="snížená",J991,0)</f>
        <v>0</v>
      </c>
      <c r="BG991" s="232">
        <f>IF(N991="zákl. přenesená",J991,0)</f>
        <v>0</v>
      </c>
      <c r="BH991" s="232">
        <f>IF(N991="sníž. přenesená",J991,0)</f>
        <v>0</v>
      </c>
      <c r="BI991" s="232">
        <f>IF(N991="nulová",J991,0)</f>
        <v>0</v>
      </c>
      <c r="BJ991" s="18" t="s">
        <v>83</v>
      </c>
      <c r="BK991" s="232">
        <f>ROUND(I991*H991,2)</f>
        <v>0</v>
      </c>
      <c r="BL991" s="18" t="s">
        <v>251</v>
      </c>
      <c r="BM991" s="231" t="s">
        <v>1774</v>
      </c>
    </row>
    <row r="992" s="12" customFormat="1">
      <c r="A992" s="12"/>
      <c r="B992" s="238"/>
      <c r="C992" s="239"/>
      <c r="D992" s="233" t="s">
        <v>182</v>
      </c>
      <c r="E992" s="240" t="s">
        <v>1</v>
      </c>
      <c r="F992" s="241" t="s">
        <v>1775</v>
      </c>
      <c r="G992" s="239"/>
      <c r="H992" s="242">
        <v>0.69999999999999996</v>
      </c>
      <c r="I992" s="243"/>
      <c r="J992" s="239"/>
      <c r="K992" s="239"/>
      <c r="L992" s="244"/>
      <c r="M992" s="245"/>
      <c r="N992" s="246"/>
      <c r="O992" s="246"/>
      <c r="P992" s="246"/>
      <c r="Q992" s="246"/>
      <c r="R992" s="246"/>
      <c r="S992" s="246"/>
      <c r="T992" s="247"/>
      <c r="U992" s="12"/>
      <c r="V992" s="12"/>
      <c r="W992" s="12"/>
      <c r="X992" s="12"/>
      <c r="Y992" s="12"/>
      <c r="Z992" s="12"/>
      <c r="AA992" s="12"/>
      <c r="AB992" s="12"/>
      <c r="AC992" s="12"/>
      <c r="AD992" s="12"/>
      <c r="AE992" s="12"/>
      <c r="AT992" s="248" t="s">
        <v>182</v>
      </c>
      <c r="AU992" s="248" t="s">
        <v>85</v>
      </c>
      <c r="AV992" s="12" t="s">
        <v>85</v>
      </c>
      <c r="AW992" s="12" t="s">
        <v>32</v>
      </c>
      <c r="AX992" s="12" t="s">
        <v>76</v>
      </c>
      <c r="AY992" s="248" t="s">
        <v>173</v>
      </c>
    </row>
    <row r="993" s="13" customFormat="1">
      <c r="A993" s="13"/>
      <c r="B993" s="249"/>
      <c r="C993" s="250"/>
      <c r="D993" s="233" t="s">
        <v>182</v>
      </c>
      <c r="E993" s="251" t="s">
        <v>1</v>
      </c>
      <c r="F993" s="252" t="s">
        <v>184</v>
      </c>
      <c r="G993" s="250"/>
      <c r="H993" s="253">
        <v>0.69999999999999996</v>
      </c>
      <c r="I993" s="254"/>
      <c r="J993" s="250"/>
      <c r="K993" s="250"/>
      <c r="L993" s="255"/>
      <c r="M993" s="256"/>
      <c r="N993" s="257"/>
      <c r="O993" s="257"/>
      <c r="P993" s="257"/>
      <c r="Q993" s="257"/>
      <c r="R993" s="257"/>
      <c r="S993" s="257"/>
      <c r="T993" s="258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59" t="s">
        <v>182</v>
      </c>
      <c r="AU993" s="259" t="s">
        <v>85</v>
      </c>
      <c r="AV993" s="13" t="s">
        <v>178</v>
      </c>
      <c r="AW993" s="13" t="s">
        <v>32</v>
      </c>
      <c r="AX993" s="13" t="s">
        <v>83</v>
      </c>
      <c r="AY993" s="259" t="s">
        <v>173</v>
      </c>
    </row>
    <row r="994" s="2" customFormat="1" ht="24.15" customHeight="1">
      <c r="A994" s="39"/>
      <c r="B994" s="40"/>
      <c r="C994" s="275" t="s">
        <v>1080</v>
      </c>
      <c r="D994" s="275" t="s">
        <v>335</v>
      </c>
      <c r="E994" s="276" t="s">
        <v>1767</v>
      </c>
      <c r="F994" s="277" t="s">
        <v>1768</v>
      </c>
      <c r="G994" s="278" t="s">
        <v>470</v>
      </c>
      <c r="H994" s="279">
        <v>1.7330000000000001</v>
      </c>
      <c r="I994" s="280"/>
      <c r="J994" s="281">
        <f>ROUND(I994*H994,2)</f>
        <v>0</v>
      </c>
      <c r="K994" s="277" t="s">
        <v>283</v>
      </c>
      <c r="L994" s="282"/>
      <c r="M994" s="283" t="s">
        <v>1</v>
      </c>
      <c r="N994" s="284" t="s">
        <v>41</v>
      </c>
      <c r="O994" s="92"/>
      <c r="P994" s="229">
        <f>O994*H994</f>
        <v>0</v>
      </c>
      <c r="Q994" s="229">
        <v>0</v>
      </c>
      <c r="R994" s="229">
        <f>Q994*H994</f>
        <v>0</v>
      </c>
      <c r="S994" s="229">
        <v>0</v>
      </c>
      <c r="T994" s="230">
        <f>S994*H994</f>
        <v>0</v>
      </c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R994" s="231" t="s">
        <v>358</v>
      </c>
      <c r="AT994" s="231" t="s">
        <v>335</v>
      </c>
      <c r="AU994" s="231" t="s">
        <v>85</v>
      </c>
      <c r="AY994" s="18" t="s">
        <v>173</v>
      </c>
      <c r="BE994" s="232">
        <f>IF(N994="základní",J994,0)</f>
        <v>0</v>
      </c>
      <c r="BF994" s="232">
        <f>IF(N994="snížená",J994,0)</f>
        <v>0</v>
      </c>
      <c r="BG994" s="232">
        <f>IF(N994="zákl. přenesená",J994,0)</f>
        <v>0</v>
      </c>
      <c r="BH994" s="232">
        <f>IF(N994="sníž. přenesená",J994,0)</f>
        <v>0</v>
      </c>
      <c r="BI994" s="232">
        <f>IF(N994="nulová",J994,0)</f>
        <v>0</v>
      </c>
      <c r="BJ994" s="18" t="s">
        <v>83</v>
      </c>
      <c r="BK994" s="232">
        <f>ROUND(I994*H994,2)</f>
        <v>0</v>
      </c>
      <c r="BL994" s="18" t="s">
        <v>251</v>
      </c>
      <c r="BM994" s="231" t="s">
        <v>1776</v>
      </c>
    </row>
    <row r="995" s="12" customFormat="1">
      <c r="A995" s="12"/>
      <c r="B995" s="238"/>
      <c r="C995" s="239"/>
      <c r="D995" s="233" t="s">
        <v>182</v>
      </c>
      <c r="E995" s="240" t="s">
        <v>1</v>
      </c>
      <c r="F995" s="241" t="s">
        <v>1777</v>
      </c>
      <c r="G995" s="239"/>
      <c r="H995" s="242">
        <v>1.7330000000000001</v>
      </c>
      <c r="I995" s="243"/>
      <c r="J995" s="239"/>
      <c r="K995" s="239"/>
      <c r="L995" s="244"/>
      <c r="M995" s="245"/>
      <c r="N995" s="246"/>
      <c r="O995" s="246"/>
      <c r="P995" s="246"/>
      <c r="Q995" s="246"/>
      <c r="R995" s="246"/>
      <c r="S995" s="246"/>
      <c r="T995" s="247"/>
      <c r="U995" s="12"/>
      <c r="V995" s="12"/>
      <c r="W995" s="12"/>
      <c r="X995" s="12"/>
      <c r="Y995" s="12"/>
      <c r="Z995" s="12"/>
      <c r="AA995" s="12"/>
      <c r="AB995" s="12"/>
      <c r="AC995" s="12"/>
      <c r="AD995" s="12"/>
      <c r="AE995" s="12"/>
      <c r="AT995" s="248" t="s">
        <v>182</v>
      </c>
      <c r="AU995" s="248" t="s">
        <v>85</v>
      </c>
      <c r="AV995" s="12" t="s">
        <v>85</v>
      </c>
      <c r="AW995" s="12" t="s">
        <v>32</v>
      </c>
      <c r="AX995" s="12" t="s">
        <v>76</v>
      </c>
      <c r="AY995" s="248" t="s">
        <v>173</v>
      </c>
    </row>
    <row r="996" s="13" customFormat="1">
      <c r="A996" s="13"/>
      <c r="B996" s="249"/>
      <c r="C996" s="250"/>
      <c r="D996" s="233" t="s">
        <v>182</v>
      </c>
      <c r="E996" s="251" t="s">
        <v>1</v>
      </c>
      <c r="F996" s="252" t="s">
        <v>184</v>
      </c>
      <c r="G996" s="250"/>
      <c r="H996" s="253">
        <v>1.7330000000000001</v>
      </c>
      <c r="I996" s="254"/>
      <c r="J996" s="250"/>
      <c r="K996" s="250"/>
      <c r="L996" s="255"/>
      <c r="M996" s="256"/>
      <c r="N996" s="257"/>
      <c r="O996" s="257"/>
      <c r="P996" s="257"/>
      <c r="Q996" s="257"/>
      <c r="R996" s="257"/>
      <c r="S996" s="257"/>
      <c r="T996" s="258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59" t="s">
        <v>182</v>
      </c>
      <c r="AU996" s="259" t="s">
        <v>85</v>
      </c>
      <c r="AV996" s="13" t="s">
        <v>178</v>
      </c>
      <c r="AW996" s="13" t="s">
        <v>32</v>
      </c>
      <c r="AX996" s="13" t="s">
        <v>83</v>
      </c>
      <c r="AY996" s="259" t="s">
        <v>173</v>
      </c>
    </row>
    <row r="997" s="2" customFormat="1" ht="24.15" customHeight="1">
      <c r="A997" s="39"/>
      <c r="B997" s="40"/>
      <c r="C997" s="220" t="s">
        <v>1778</v>
      </c>
      <c r="D997" s="220" t="s">
        <v>174</v>
      </c>
      <c r="E997" s="221" t="s">
        <v>1779</v>
      </c>
      <c r="F997" s="222" t="s">
        <v>1780</v>
      </c>
      <c r="G997" s="223" t="s">
        <v>304</v>
      </c>
      <c r="H997" s="224">
        <v>127.01000000000001</v>
      </c>
      <c r="I997" s="225"/>
      <c r="J997" s="226">
        <f>ROUND(I997*H997,2)</f>
        <v>0</v>
      </c>
      <c r="K997" s="222" t="s">
        <v>283</v>
      </c>
      <c r="L997" s="45"/>
      <c r="M997" s="227" t="s">
        <v>1</v>
      </c>
      <c r="N997" s="228" t="s">
        <v>41</v>
      </c>
      <c r="O997" s="92"/>
      <c r="P997" s="229">
        <f>O997*H997</f>
        <v>0</v>
      </c>
      <c r="Q997" s="229">
        <v>0</v>
      </c>
      <c r="R997" s="229">
        <f>Q997*H997</f>
        <v>0</v>
      </c>
      <c r="S997" s="229">
        <v>0</v>
      </c>
      <c r="T997" s="230">
        <f>S997*H997</f>
        <v>0</v>
      </c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R997" s="231" t="s">
        <v>251</v>
      </c>
      <c r="AT997" s="231" t="s">
        <v>174</v>
      </c>
      <c r="AU997" s="231" t="s">
        <v>85</v>
      </c>
      <c r="AY997" s="18" t="s">
        <v>173</v>
      </c>
      <c r="BE997" s="232">
        <f>IF(N997="základní",J997,0)</f>
        <v>0</v>
      </c>
      <c r="BF997" s="232">
        <f>IF(N997="snížená",J997,0)</f>
        <v>0</v>
      </c>
      <c r="BG997" s="232">
        <f>IF(N997="zákl. přenesená",J997,0)</f>
        <v>0</v>
      </c>
      <c r="BH997" s="232">
        <f>IF(N997="sníž. přenesená",J997,0)</f>
        <v>0</v>
      </c>
      <c r="BI997" s="232">
        <f>IF(N997="nulová",J997,0)</f>
        <v>0</v>
      </c>
      <c r="BJ997" s="18" t="s">
        <v>83</v>
      </c>
      <c r="BK997" s="232">
        <f>ROUND(I997*H997,2)</f>
        <v>0</v>
      </c>
      <c r="BL997" s="18" t="s">
        <v>251</v>
      </c>
      <c r="BM997" s="231" t="s">
        <v>1781</v>
      </c>
    </row>
    <row r="998" s="12" customFormat="1">
      <c r="A998" s="12"/>
      <c r="B998" s="238"/>
      <c r="C998" s="239"/>
      <c r="D998" s="233" t="s">
        <v>182</v>
      </c>
      <c r="E998" s="240" t="s">
        <v>1</v>
      </c>
      <c r="F998" s="241" t="s">
        <v>1782</v>
      </c>
      <c r="G998" s="239"/>
      <c r="H998" s="242">
        <v>127.01000000000001</v>
      </c>
      <c r="I998" s="243"/>
      <c r="J998" s="239"/>
      <c r="K998" s="239"/>
      <c r="L998" s="244"/>
      <c r="M998" s="245"/>
      <c r="N998" s="246"/>
      <c r="O998" s="246"/>
      <c r="P998" s="246"/>
      <c r="Q998" s="246"/>
      <c r="R998" s="246"/>
      <c r="S998" s="246"/>
      <c r="T998" s="247"/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  <c r="AT998" s="248" t="s">
        <v>182</v>
      </c>
      <c r="AU998" s="248" t="s">
        <v>85</v>
      </c>
      <c r="AV998" s="12" t="s">
        <v>85</v>
      </c>
      <c r="AW998" s="12" t="s">
        <v>32</v>
      </c>
      <c r="AX998" s="12" t="s">
        <v>76</v>
      </c>
      <c r="AY998" s="248" t="s">
        <v>173</v>
      </c>
    </row>
    <row r="999" s="13" customFormat="1">
      <c r="A999" s="13"/>
      <c r="B999" s="249"/>
      <c r="C999" s="250"/>
      <c r="D999" s="233" t="s">
        <v>182</v>
      </c>
      <c r="E999" s="251" t="s">
        <v>1</v>
      </c>
      <c r="F999" s="252" t="s">
        <v>184</v>
      </c>
      <c r="G999" s="250"/>
      <c r="H999" s="253">
        <v>127.01000000000001</v>
      </c>
      <c r="I999" s="254"/>
      <c r="J999" s="250"/>
      <c r="K999" s="250"/>
      <c r="L999" s="255"/>
      <c r="M999" s="256"/>
      <c r="N999" s="257"/>
      <c r="O999" s="257"/>
      <c r="P999" s="257"/>
      <c r="Q999" s="257"/>
      <c r="R999" s="257"/>
      <c r="S999" s="257"/>
      <c r="T999" s="258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59" t="s">
        <v>182</v>
      </c>
      <c r="AU999" s="259" t="s">
        <v>85</v>
      </c>
      <c r="AV999" s="13" t="s">
        <v>178</v>
      </c>
      <c r="AW999" s="13" t="s">
        <v>32</v>
      </c>
      <c r="AX999" s="13" t="s">
        <v>83</v>
      </c>
      <c r="AY999" s="259" t="s">
        <v>173</v>
      </c>
    </row>
    <row r="1000" s="2" customFormat="1" ht="24.15" customHeight="1">
      <c r="A1000" s="39"/>
      <c r="B1000" s="40"/>
      <c r="C1000" s="220" t="s">
        <v>1084</v>
      </c>
      <c r="D1000" s="220" t="s">
        <v>174</v>
      </c>
      <c r="E1000" s="221" t="s">
        <v>1783</v>
      </c>
      <c r="F1000" s="222" t="s">
        <v>1784</v>
      </c>
      <c r="G1000" s="223" t="s">
        <v>304</v>
      </c>
      <c r="H1000" s="224">
        <v>149.59999999999999</v>
      </c>
      <c r="I1000" s="225"/>
      <c r="J1000" s="226">
        <f>ROUND(I1000*H1000,2)</f>
        <v>0</v>
      </c>
      <c r="K1000" s="222" t="s">
        <v>283</v>
      </c>
      <c r="L1000" s="45"/>
      <c r="M1000" s="227" t="s">
        <v>1</v>
      </c>
      <c r="N1000" s="228" t="s">
        <v>41</v>
      </c>
      <c r="O1000" s="92"/>
      <c r="P1000" s="229">
        <f>O1000*H1000</f>
        <v>0</v>
      </c>
      <c r="Q1000" s="229">
        <v>0</v>
      </c>
      <c r="R1000" s="229">
        <f>Q1000*H1000</f>
        <v>0</v>
      </c>
      <c r="S1000" s="229">
        <v>0</v>
      </c>
      <c r="T1000" s="230">
        <f>S1000*H1000</f>
        <v>0</v>
      </c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R1000" s="231" t="s">
        <v>251</v>
      </c>
      <c r="AT1000" s="231" t="s">
        <v>174</v>
      </c>
      <c r="AU1000" s="231" t="s">
        <v>85</v>
      </c>
      <c r="AY1000" s="18" t="s">
        <v>173</v>
      </c>
      <c r="BE1000" s="232">
        <f>IF(N1000="základní",J1000,0)</f>
        <v>0</v>
      </c>
      <c r="BF1000" s="232">
        <f>IF(N1000="snížená",J1000,0)</f>
        <v>0</v>
      </c>
      <c r="BG1000" s="232">
        <f>IF(N1000="zákl. přenesená",J1000,0)</f>
        <v>0</v>
      </c>
      <c r="BH1000" s="232">
        <f>IF(N1000="sníž. přenesená",J1000,0)</f>
        <v>0</v>
      </c>
      <c r="BI1000" s="232">
        <f>IF(N1000="nulová",J1000,0)</f>
        <v>0</v>
      </c>
      <c r="BJ1000" s="18" t="s">
        <v>83</v>
      </c>
      <c r="BK1000" s="232">
        <f>ROUND(I1000*H1000,2)</f>
        <v>0</v>
      </c>
      <c r="BL1000" s="18" t="s">
        <v>251</v>
      </c>
      <c r="BM1000" s="231" t="s">
        <v>1785</v>
      </c>
    </row>
    <row r="1001" s="12" customFormat="1">
      <c r="A1001" s="12"/>
      <c r="B1001" s="238"/>
      <c r="C1001" s="239"/>
      <c r="D1001" s="233" t="s">
        <v>182</v>
      </c>
      <c r="E1001" s="240" t="s">
        <v>1</v>
      </c>
      <c r="F1001" s="241" t="s">
        <v>1786</v>
      </c>
      <c r="G1001" s="239"/>
      <c r="H1001" s="242">
        <v>149.59999999999999</v>
      </c>
      <c r="I1001" s="243"/>
      <c r="J1001" s="239"/>
      <c r="K1001" s="239"/>
      <c r="L1001" s="244"/>
      <c r="M1001" s="245"/>
      <c r="N1001" s="246"/>
      <c r="O1001" s="246"/>
      <c r="P1001" s="246"/>
      <c r="Q1001" s="246"/>
      <c r="R1001" s="246"/>
      <c r="S1001" s="246"/>
      <c r="T1001" s="247"/>
      <c r="U1001" s="12"/>
      <c r="V1001" s="12"/>
      <c r="W1001" s="12"/>
      <c r="X1001" s="12"/>
      <c r="Y1001" s="12"/>
      <c r="Z1001" s="12"/>
      <c r="AA1001" s="12"/>
      <c r="AB1001" s="12"/>
      <c r="AC1001" s="12"/>
      <c r="AD1001" s="12"/>
      <c r="AE1001" s="12"/>
      <c r="AT1001" s="248" t="s">
        <v>182</v>
      </c>
      <c r="AU1001" s="248" t="s">
        <v>85</v>
      </c>
      <c r="AV1001" s="12" t="s">
        <v>85</v>
      </c>
      <c r="AW1001" s="12" t="s">
        <v>32</v>
      </c>
      <c r="AX1001" s="12" t="s">
        <v>76</v>
      </c>
      <c r="AY1001" s="248" t="s">
        <v>173</v>
      </c>
    </row>
    <row r="1002" s="13" customFormat="1">
      <c r="A1002" s="13"/>
      <c r="B1002" s="249"/>
      <c r="C1002" s="250"/>
      <c r="D1002" s="233" t="s">
        <v>182</v>
      </c>
      <c r="E1002" s="251" t="s">
        <v>1</v>
      </c>
      <c r="F1002" s="252" t="s">
        <v>184</v>
      </c>
      <c r="G1002" s="250"/>
      <c r="H1002" s="253">
        <v>149.59999999999999</v>
      </c>
      <c r="I1002" s="254"/>
      <c r="J1002" s="250"/>
      <c r="K1002" s="250"/>
      <c r="L1002" s="255"/>
      <c r="M1002" s="256"/>
      <c r="N1002" s="257"/>
      <c r="O1002" s="257"/>
      <c r="P1002" s="257"/>
      <c r="Q1002" s="257"/>
      <c r="R1002" s="257"/>
      <c r="S1002" s="257"/>
      <c r="T1002" s="258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59" t="s">
        <v>182</v>
      </c>
      <c r="AU1002" s="259" t="s">
        <v>85</v>
      </c>
      <c r="AV1002" s="13" t="s">
        <v>178</v>
      </c>
      <c r="AW1002" s="13" t="s">
        <v>32</v>
      </c>
      <c r="AX1002" s="13" t="s">
        <v>83</v>
      </c>
      <c r="AY1002" s="259" t="s">
        <v>173</v>
      </c>
    </row>
    <row r="1003" s="2" customFormat="1" ht="37.8" customHeight="1">
      <c r="A1003" s="39"/>
      <c r="B1003" s="40"/>
      <c r="C1003" s="220" t="s">
        <v>1787</v>
      </c>
      <c r="D1003" s="220" t="s">
        <v>174</v>
      </c>
      <c r="E1003" s="221" t="s">
        <v>1788</v>
      </c>
      <c r="F1003" s="222" t="s">
        <v>1789</v>
      </c>
      <c r="G1003" s="223" t="s">
        <v>304</v>
      </c>
      <c r="H1003" s="224">
        <v>70.670000000000002</v>
      </c>
      <c r="I1003" s="225"/>
      <c r="J1003" s="226">
        <f>ROUND(I1003*H1003,2)</f>
        <v>0</v>
      </c>
      <c r="K1003" s="222" t="s">
        <v>283</v>
      </c>
      <c r="L1003" s="45"/>
      <c r="M1003" s="227" t="s">
        <v>1</v>
      </c>
      <c r="N1003" s="228" t="s">
        <v>41</v>
      </c>
      <c r="O1003" s="92"/>
      <c r="P1003" s="229">
        <f>O1003*H1003</f>
        <v>0</v>
      </c>
      <c r="Q1003" s="229">
        <v>0</v>
      </c>
      <c r="R1003" s="229">
        <f>Q1003*H1003</f>
        <v>0</v>
      </c>
      <c r="S1003" s="229">
        <v>0</v>
      </c>
      <c r="T1003" s="230">
        <f>S1003*H1003</f>
        <v>0</v>
      </c>
      <c r="U1003" s="39"/>
      <c r="V1003" s="39"/>
      <c r="W1003" s="39"/>
      <c r="X1003" s="39"/>
      <c r="Y1003" s="39"/>
      <c r="Z1003" s="39"/>
      <c r="AA1003" s="39"/>
      <c r="AB1003" s="39"/>
      <c r="AC1003" s="39"/>
      <c r="AD1003" s="39"/>
      <c r="AE1003" s="39"/>
      <c r="AR1003" s="231" t="s">
        <v>251</v>
      </c>
      <c r="AT1003" s="231" t="s">
        <v>174</v>
      </c>
      <c r="AU1003" s="231" t="s">
        <v>85</v>
      </c>
      <c r="AY1003" s="18" t="s">
        <v>173</v>
      </c>
      <c r="BE1003" s="232">
        <f>IF(N1003="základní",J1003,0)</f>
        <v>0</v>
      </c>
      <c r="BF1003" s="232">
        <f>IF(N1003="snížená",J1003,0)</f>
        <v>0</v>
      </c>
      <c r="BG1003" s="232">
        <f>IF(N1003="zákl. přenesená",J1003,0)</f>
        <v>0</v>
      </c>
      <c r="BH1003" s="232">
        <f>IF(N1003="sníž. přenesená",J1003,0)</f>
        <v>0</v>
      </c>
      <c r="BI1003" s="232">
        <f>IF(N1003="nulová",J1003,0)</f>
        <v>0</v>
      </c>
      <c r="BJ1003" s="18" t="s">
        <v>83</v>
      </c>
      <c r="BK1003" s="232">
        <f>ROUND(I1003*H1003,2)</f>
        <v>0</v>
      </c>
      <c r="BL1003" s="18" t="s">
        <v>251</v>
      </c>
      <c r="BM1003" s="231" t="s">
        <v>1790</v>
      </c>
    </row>
    <row r="1004" s="12" customFormat="1">
      <c r="A1004" s="12"/>
      <c r="B1004" s="238"/>
      <c r="C1004" s="239"/>
      <c r="D1004" s="233" t="s">
        <v>182</v>
      </c>
      <c r="E1004" s="240" t="s">
        <v>1</v>
      </c>
      <c r="F1004" s="241" t="s">
        <v>1753</v>
      </c>
      <c r="G1004" s="239"/>
      <c r="H1004" s="242">
        <v>70.670000000000002</v>
      </c>
      <c r="I1004" s="243"/>
      <c r="J1004" s="239"/>
      <c r="K1004" s="239"/>
      <c r="L1004" s="244"/>
      <c r="M1004" s="245"/>
      <c r="N1004" s="246"/>
      <c r="O1004" s="246"/>
      <c r="P1004" s="246"/>
      <c r="Q1004" s="246"/>
      <c r="R1004" s="246"/>
      <c r="S1004" s="246"/>
      <c r="T1004" s="247"/>
      <c r="U1004" s="12"/>
      <c r="V1004" s="12"/>
      <c r="W1004" s="12"/>
      <c r="X1004" s="12"/>
      <c r="Y1004" s="12"/>
      <c r="Z1004" s="12"/>
      <c r="AA1004" s="12"/>
      <c r="AB1004" s="12"/>
      <c r="AC1004" s="12"/>
      <c r="AD1004" s="12"/>
      <c r="AE1004" s="12"/>
      <c r="AT1004" s="248" t="s">
        <v>182</v>
      </c>
      <c r="AU1004" s="248" t="s">
        <v>85</v>
      </c>
      <c r="AV1004" s="12" t="s">
        <v>85</v>
      </c>
      <c r="AW1004" s="12" t="s">
        <v>32</v>
      </c>
      <c r="AX1004" s="12" t="s">
        <v>76</v>
      </c>
      <c r="AY1004" s="248" t="s">
        <v>173</v>
      </c>
    </row>
    <row r="1005" s="13" customFormat="1">
      <c r="A1005" s="13"/>
      <c r="B1005" s="249"/>
      <c r="C1005" s="250"/>
      <c r="D1005" s="233" t="s">
        <v>182</v>
      </c>
      <c r="E1005" s="251" t="s">
        <v>1</v>
      </c>
      <c r="F1005" s="252" t="s">
        <v>184</v>
      </c>
      <c r="G1005" s="250"/>
      <c r="H1005" s="253">
        <v>70.670000000000002</v>
      </c>
      <c r="I1005" s="254"/>
      <c r="J1005" s="250"/>
      <c r="K1005" s="250"/>
      <c r="L1005" s="255"/>
      <c r="M1005" s="256"/>
      <c r="N1005" s="257"/>
      <c r="O1005" s="257"/>
      <c r="P1005" s="257"/>
      <c r="Q1005" s="257"/>
      <c r="R1005" s="257"/>
      <c r="S1005" s="257"/>
      <c r="T1005" s="258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59" t="s">
        <v>182</v>
      </c>
      <c r="AU1005" s="259" t="s">
        <v>85</v>
      </c>
      <c r="AV1005" s="13" t="s">
        <v>178</v>
      </c>
      <c r="AW1005" s="13" t="s">
        <v>32</v>
      </c>
      <c r="AX1005" s="13" t="s">
        <v>83</v>
      </c>
      <c r="AY1005" s="259" t="s">
        <v>173</v>
      </c>
    </row>
    <row r="1006" s="2" customFormat="1" ht="24.15" customHeight="1">
      <c r="A1006" s="39"/>
      <c r="B1006" s="40"/>
      <c r="C1006" s="275" t="s">
        <v>1088</v>
      </c>
      <c r="D1006" s="275" t="s">
        <v>335</v>
      </c>
      <c r="E1006" s="276" t="s">
        <v>1791</v>
      </c>
      <c r="F1006" s="277" t="s">
        <v>1792</v>
      </c>
      <c r="G1006" s="278" t="s">
        <v>304</v>
      </c>
      <c r="H1006" s="279">
        <v>77.736999999999995</v>
      </c>
      <c r="I1006" s="280"/>
      <c r="J1006" s="281">
        <f>ROUND(I1006*H1006,2)</f>
        <v>0</v>
      </c>
      <c r="K1006" s="277" t="s">
        <v>283</v>
      </c>
      <c r="L1006" s="282"/>
      <c r="M1006" s="283" t="s">
        <v>1</v>
      </c>
      <c r="N1006" s="284" t="s">
        <v>41</v>
      </c>
      <c r="O1006" s="92"/>
      <c r="P1006" s="229">
        <f>O1006*H1006</f>
        <v>0</v>
      </c>
      <c r="Q1006" s="229">
        <v>0</v>
      </c>
      <c r="R1006" s="229">
        <f>Q1006*H1006</f>
        <v>0</v>
      </c>
      <c r="S1006" s="229">
        <v>0</v>
      </c>
      <c r="T1006" s="230">
        <f>S1006*H1006</f>
        <v>0</v>
      </c>
      <c r="U1006" s="39"/>
      <c r="V1006" s="39"/>
      <c r="W1006" s="39"/>
      <c r="X1006" s="39"/>
      <c r="Y1006" s="39"/>
      <c r="Z1006" s="39"/>
      <c r="AA1006" s="39"/>
      <c r="AB1006" s="39"/>
      <c r="AC1006" s="39"/>
      <c r="AD1006" s="39"/>
      <c r="AE1006" s="39"/>
      <c r="AR1006" s="231" t="s">
        <v>358</v>
      </c>
      <c r="AT1006" s="231" t="s">
        <v>335</v>
      </c>
      <c r="AU1006" s="231" t="s">
        <v>85</v>
      </c>
      <c r="AY1006" s="18" t="s">
        <v>173</v>
      </c>
      <c r="BE1006" s="232">
        <f>IF(N1006="základní",J1006,0)</f>
        <v>0</v>
      </c>
      <c r="BF1006" s="232">
        <f>IF(N1006="snížená",J1006,0)</f>
        <v>0</v>
      </c>
      <c r="BG1006" s="232">
        <f>IF(N1006="zákl. přenesená",J1006,0)</f>
        <v>0</v>
      </c>
      <c r="BH1006" s="232">
        <f>IF(N1006="sníž. přenesená",J1006,0)</f>
        <v>0</v>
      </c>
      <c r="BI1006" s="232">
        <f>IF(N1006="nulová",J1006,0)</f>
        <v>0</v>
      </c>
      <c r="BJ1006" s="18" t="s">
        <v>83</v>
      </c>
      <c r="BK1006" s="232">
        <f>ROUND(I1006*H1006,2)</f>
        <v>0</v>
      </c>
      <c r="BL1006" s="18" t="s">
        <v>251</v>
      </c>
      <c r="BM1006" s="231" t="s">
        <v>1793</v>
      </c>
    </row>
    <row r="1007" s="12" customFormat="1">
      <c r="A1007" s="12"/>
      <c r="B1007" s="238"/>
      <c r="C1007" s="239"/>
      <c r="D1007" s="233" t="s">
        <v>182</v>
      </c>
      <c r="E1007" s="240" t="s">
        <v>1</v>
      </c>
      <c r="F1007" s="241" t="s">
        <v>1794</v>
      </c>
      <c r="G1007" s="239"/>
      <c r="H1007" s="242">
        <v>77.736999999999995</v>
      </c>
      <c r="I1007" s="243"/>
      <c r="J1007" s="239"/>
      <c r="K1007" s="239"/>
      <c r="L1007" s="244"/>
      <c r="M1007" s="245"/>
      <c r="N1007" s="246"/>
      <c r="O1007" s="246"/>
      <c r="P1007" s="246"/>
      <c r="Q1007" s="246"/>
      <c r="R1007" s="246"/>
      <c r="S1007" s="246"/>
      <c r="T1007" s="247"/>
      <c r="U1007" s="12"/>
      <c r="V1007" s="12"/>
      <c r="W1007" s="12"/>
      <c r="X1007" s="12"/>
      <c r="Y1007" s="12"/>
      <c r="Z1007" s="12"/>
      <c r="AA1007" s="12"/>
      <c r="AB1007" s="12"/>
      <c r="AC1007" s="12"/>
      <c r="AD1007" s="12"/>
      <c r="AE1007" s="12"/>
      <c r="AT1007" s="248" t="s">
        <v>182</v>
      </c>
      <c r="AU1007" s="248" t="s">
        <v>85</v>
      </c>
      <c r="AV1007" s="12" t="s">
        <v>85</v>
      </c>
      <c r="AW1007" s="12" t="s">
        <v>32</v>
      </c>
      <c r="AX1007" s="12" t="s">
        <v>76</v>
      </c>
      <c r="AY1007" s="248" t="s">
        <v>173</v>
      </c>
    </row>
    <row r="1008" s="13" customFormat="1">
      <c r="A1008" s="13"/>
      <c r="B1008" s="249"/>
      <c r="C1008" s="250"/>
      <c r="D1008" s="233" t="s">
        <v>182</v>
      </c>
      <c r="E1008" s="251" t="s">
        <v>1</v>
      </c>
      <c r="F1008" s="252" t="s">
        <v>184</v>
      </c>
      <c r="G1008" s="250"/>
      <c r="H1008" s="253">
        <v>77.736999999999995</v>
      </c>
      <c r="I1008" s="254"/>
      <c r="J1008" s="250"/>
      <c r="K1008" s="250"/>
      <c r="L1008" s="255"/>
      <c r="M1008" s="256"/>
      <c r="N1008" s="257"/>
      <c r="O1008" s="257"/>
      <c r="P1008" s="257"/>
      <c r="Q1008" s="257"/>
      <c r="R1008" s="257"/>
      <c r="S1008" s="257"/>
      <c r="T1008" s="258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59" t="s">
        <v>182</v>
      </c>
      <c r="AU1008" s="259" t="s">
        <v>85</v>
      </c>
      <c r="AV1008" s="13" t="s">
        <v>178</v>
      </c>
      <c r="AW1008" s="13" t="s">
        <v>32</v>
      </c>
      <c r="AX1008" s="13" t="s">
        <v>83</v>
      </c>
      <c r="AY1008" s="259" t="s">
        <v>173</v>
      </c>
    </row>
    <row r="1009" s="2" customFormat="1" ht="49.05" customHeight="1">
      <c r="A1009" s="39"/>
      <c r="B1009" s="40"/>
      <c r="C1009" s="220" t="s">
        <v>1795</v>
      </c>
      <c r="D1009" s="220" t="s">
        <v>174</v>
      </c>
      <c r="E1009" s="221" t="s">
        <v>1796</v>
      </c>
      <c r="F1009" s="222" t="s">
        <v>1797</v>
      </c>
      <c r="G1009" s="223" t="s">
        <v>304</v>
      </c>
      <c r="H1009" s="224">
        <v>56.880000000000003</v>
      </c>
      <c r="I1009" s="225"/>
      <c r="J1009" s="226">
        <f>ROUND(I1009*H1009,2)</f>
        <v>0</v>
      </c>
      <c r="K1009" s="222" t="s">
        <v>283</v>
      </c>
      <c r="L1009" s="45"/>
      <c r="M1009" s="227" t="s">
        <v>1</v>
      </c>
      <c r="N1009" s="228" t="s">
        <v>41</v>
      </c>
      <c r="O1009" s="92"/>
      <c r="P1009" s="229">
        <f>O1009*H1009</f>
        <v>0</v>
      </c>
      <c r="Q1009" s="229">
        <v>0</v>
      </c>
      <c r="R1009" s="229">
        <f>Q1009*H1009</f>
        <v>0</v>
      </c>
      <c r="S1009" s="229">
        <v>0</v>
      </c>
      <c r="T1009" s="230">
        <f>S1009*H1009</f>
        <v>0</v>
      </c>
      <c r="U1009" s="39"/>
      <c r="V1009" s="39"/>
      <c r="W1009" s="39"/>
      <c r="X1009" s="39"/>
      <c r="Y1009" s="39"/>
      <c r="Z1009" s="39"/>
      <c r="AA1009" s="39"/>
      <c r="AB1009" s="39"/>
      <c r="AC1009" s="39"/>
      <c r="AD1009" s="39"/>
      <c r="AE1009" s="39"/>
      <c r="AR1009" s="231" t="s">
        <v>251</v>
      </c>
      <c r="AT1009" s="231" t="s">
        <v>174</v>
      </c>
      <c r="AU1009" s="231" t="s">
        <v>85</v>
      </c>
      <c r="AY1009" s="18" t="s">
        <v>173</v>
      </c>
      <c r="BE1009" s="232">
        <f>IF(N1009="základní",J1009,0)</f>
        <v>0</v>
      </c>
      <c r="BF1009" s="232">
        <f>IF(N1009="snížená",J1009,0)</f>
        <v>0</v>
      </c>
      <c r="BG1009" s="232">
        <f>IF(N1009="zákl. přenesená",J1009,0)</f>
        <v>0</v>
      </c>
      <c r="BH1009" s="232">
        <f>IF(N1009="sníž. přenesená",J1009,0)</f>
        <v>0</v>
      </c>
      <c r="BI1009" s="232">
        <f>IF(N1009="nulová",J1009,0)</f>
        <v>0</v>
      </c>
      <c r="BJ1009" s="18" t="s">
        <v>83</v>
      </c>
      <c r="BK1009" s="232">
        <f>ROUND(I1009*H1009,2)</f>
        <v>0</v>
      </c>
      <c r="BL1009" s="18" t="s">
        <v>251</v>
      </c>
      <c r="BM1009" s="231" t="s">
        <v>1798</v>
      </c>
    </row>
    <row r="1010" s="12" customFormat="1">
      <c r="A1010" s="12"/>
      <c r="B1010" s="238"/>
      <c r="C1010" s="239"/>
      <c r="D1010" s="233" t="s">
        <v>182</v>
      </c>
      <c r="E1010" s="240" t="s">
        <v>1</v>
      </c>
      <c r="F1010" s="241" t="s">
        <v>1752</v>
      </c>
      <c r="G1010" s="239"/>
      <c r="H1010" s="242">
        <v>56.880000000000003</v>
      </c>
      <c r="I1010" s="243"/>
      <c r="J1010" s="239"/>
      <c r="K1010" s="239"/>
      <c r="L1010" s="244"/>
      <c r="M1010" s="245"/>
      <c r="N1010" s="246"/>
      <c r="O1010" s="246"/>
      <c r="P1010" s="246"/>
      <c r="Q1010" s="246"/>
      <c r="R1010" s="246"/>
      <c r="S1010" s="246"/>
      <c r="T1010" s="247"/>
      <c r="U1010" s="12"/>
      <c r="V1010" s="12"/>
      <c r="W1010" s="12"/>
      <c r="X1010" s="12"/>
      <c r="Y1010" s="12"/>
      <c r="Z1010" s="12"/>
      <c r="AA1010" s="12"/>
      <c r="AB1010" s="12"/>
      <c r="AC1010" s="12"/>
      <c r="AD1010" s="12"/>
      <c r="AE1010" s="12"/>
      <c r="AT1010" s="248" t="s">
        <v>182</v>
      </c>
      <c r="AU1010" s="248" t="s">
        <v>85</v>
      </c>
      <c r="AV1010" s="12" t="s">
        <v>85</v>
      </c>
      <c r="AW1010" s="12" t="s">
        <v>32</v>
      </c>
      <c r="AX1010" s="12" t="s">
        <v>76</v>
      </c>
      <c r="AY1010" s="248" t="s">
        <v>173</v>
      </c>
    </row>
    <row r="1011" s="13" customFormat="1">
      <c r="A1011" s="13"/>
      <c r="B1011" s="249"/>
      <c r="C1011" s="250"/>
      <c r="D1011" s="233" t="s">
        <v>182</v>
      </c>
      <c r="E1011" s="251" t="s">
        <v>1</v>
      </c>
      <c r="F1011" s="252" t="s">
        <v>184</v>
      </c>
      <c r="G1011" s="250"/>
      <c r="H1011" s="253">
        <v>56.880000000000003</v>
      </c>
      <c r="I1011" s="254"/>
      <c r="J1011" s="250"/>
      <c r="K1011" s="250"/>
      <c r="L1011" s="255"/>
      <c r="M1011" s="256"/>
      <c r="N1011" s="257"/>
      <c r="O1011" s="257"/>
      <c r="P1011" s="257"/>
      <c r="Q1011" s="257"/>
      <c r="R1011" s="257"/>
      <c r="S1011" s="257"/>
      <c r="T1011" s="258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59" t="s">
        <v>182</v>
      </c>
      <c r="AU1011" s="259" t="s">
        <v>85</v>
      </c>
      <c r="AV1011" s="13" t="s">
        <v>178</v>
      </c>
      <c r="AW1011" s="13" t="s">
        <v>32</v>
      </c>
      <c r="AX1011" s="13" t="s">
        <v>83</v>
      </c>
      <c r="AY1011" s="259" t="s">
        <v>173</v>
      </c>
    </row>
    <row r="1012" s="2" customFormat="1" ht="37.8" customHeight="1">
      <c r="A1012" s="39"/>
      <c r="B1012" s="40"/>
      <c r="C1012" s="275" t="s">
        <v>1092</v>
      </c>
      <c r="D1012" s="275" t="s">
        <v>335</v>
      </c>
      <c r="E1012" s="276" t="s">
        <v>1799</v>
      </c>
      <c r="F1012" s="277" t="s">
        <v>1800</v>
      </c>
      <c r="G1012" s="278" t="s">
        <v>304</v>
      </c>
      <c r="H1012" s="279">
        <v>62.567999999999998</v>
      </c>
      <c r="I1012" s="280"/>
      <c r="J1012" s="281">
        <f>ROUND(I1012*H1012,2)</f>
        <v>0</v>
      </c>
      <c r="K1012" s="277" t="s">
        <v>283</v>
      </c>
      <c r="L1012" s="282"/>
      <c r="M1012" s="283" t="s">
        <v>1</v>
      </c>
      <c r="N1012" s="284" t="s">
        <v>41</v>
      </c>
      <c r="O1012" s="92"/>
      <c r="P1012" s="229">
        <f>O1012*H1012</f>
        <v>0</v>
      </c>
      <c r="Q1012" s="229">
        <v>0</v>
      </c>
      <c r="R1012" s="229">
        <f>Q1012*H1012</f>
        <v>0</v>
      </c>
      <c r="S1012" s="229">
        <v>0</v>
      </c>
      <c r="T1012" s="230">
        <f>S1012*H1012</f>
        <v>0</v>
      </c>
      <c r="U1012" s="39"/>
      <c r="V1012" s="39"/>
      <c r="W1012" s="39"/>
      <c r="X1012" s="39"/>
      <c r="Y1012" s="39"/>
      <c r="Z1012" s="39"/>
      <c r="AA1012" s="39"/>
      <c r="AB1012" s="39"/>
      <c r="AC1012" s="39"/>
      <c r="AD1012" s="39"/>
      <c r="AE1012" s="39"/>
      <c r="AR1012" s="231" t="s">
        <v>358</v>
      </c>
      <c r="AT1012" s="231" t="s">
        <v>335</v>
      </c>
      <c r="AU1012" s="231" t="s">
        <v>85</v>
      </c>
      <c r="AY1012" s="18" t="s">
        <v>173</v>
      </c>
      <c r="BE1012" s="232">
        <f>IF(N1012="základní",J1012,0)</f>
        <v>0</v>
      </c>
      <c r="BF1012" s="232">
        <f>IF(N1012="snížená",J1012,0)</f>
        <v>0</v>
      </c>
      <c r="BG1012" s="232">
        <f>IF(N1012="zákl. přenesená",J1012,0)</f>
        <v>0</v>
      </c>
      <c r="BH1012" s="232">
        <f>IF(N1012="sníž. přenesená",J1012,0)</f>
        <v>0</v>
      </c>
      <c r="BI1012" s="232">
        <f>IF(N1012="nulová",J1012,0)</f>
        <v>0</v>
      </c>
      <c r="BJ1012" s="18" t="s">
        <v>83</v>
      </c>
      <c r="BK1012" s="232">
        <f>ROUND(I1012*H1012,2)</f>
        <v>0</v>
      </c>
      <c r="BL1012" s="18" t="s">
        <v>251</v>
      </c>
      <c r="BM1012" s="231" t="s">
        <v>1801</v>
      </c>
    </row>
    <row r="1013" s="12" customFormat="1">
      <c r="A1013" s="12"/>
      <c r="B1013" s="238"/>
      <c r="C1013" s="239"/>
      <c r="D1013" s="233" t="s">
        <v>182</v>
      </c>
      <c r="E1013" s="240" t="s">
        <v>1</v>
      </c>
      <c r="F1013" s="241" t="s">
        <v>1802</v>
      </c>
      <c r="G1013" s="239"/>
      <c r="H1013" s="242">
        <v>62.567999999999998</v>
      </c>
      <c r="I1013" s="243"/>
      <c r="J1013" s="239"/>
      <c r="K1013" s="239"/>
      <c r="L1013" s="244"/>
      <c r="M1013" s="245"/>
      <c r="N1013" s="246"/>
      <c r="O1013" s="246"/>
      <c r="P1013" s="246"/>
      <c r="Q1013" s="246"/>
      <c r="R1013" s="246"/>
      <c r="S1013" s="246"/>
      <c r="T1013" s="247"/>
      <c r="U1013" s="12"/>
      <c r="V1013" s="12"/>
      <c r="W1013" s="12"/>
      <c r="X1013" s="12"/>
      <c r="Y1013" s="12"/>
      <c r="Z1013" s="12"/>
      <c r="AA1013" s="12"/>
      <c r="AB1013" s="12"/>
      <c r="AC1013" s="12"/>
      <c r="AD1013" s="12"/>
      <c r="AE1013" s="12"/>
      <c r="AT1013" s="248" t="s">
        <v>182</v>
      </c>
      <c r="AU1013" s="248" t="s">
        <v>85</v>
      </c>
      <c r="AV1013" s="12" t="s">
        <v>85</v>
      </c>
      <c r="AW1013" s="12" t="s">
        <v>32</v>
      </c>
      <c r="AX1013" s="12" t="s">
        <v>76</v>
      </c>
      <c r="AY1013" s="248" t="s">
        <v>173</v>
      </c>
    </row>
    <row r="1014" s="13" customFormat="1">
      <c r="A1014" s="13"/>
      <c r="B1014" s="249"/>
      <c r="C1014" s="250"/>
      <c r="D1014" s="233" t="s">
        <v>182</v>
      </c>
      <c r="E1014" s="251" t="s">
        <v>1</v>
      </c>
      <c r="F1014" s="252" t="s">
        <v>184</v>
      </c>
      <c r="G1014" s="250"/>
      <c r="H1014" s="253">
        <v>62.567999999999998</v>
      </c>
      <c r="I1014" s="254"/>
      <c r="J1014" s="250"/>
      <c r="K1014" s="250"/>
      <c r="L1014" s="255"/>
      <c r="M1014" s="256"/>
      <c r="N1014" s="257"/>
      <c r="O1014" s="257"/>
      <c r="P1014" s="257"/>
      <c r="Q1014" s="257"/>
      <c r="R1014" s="257"/>
      <c r="S1014" s="257"/>
      <c r="T1014" s="258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59" t="s">
        <v>182</v>
      </c>
      <c r="AU1014" s="259" t="s">
        <v>85</v>
      </c>
      <c r="AV1014" s="13" t="s">
        <v>178</v>
      </c>
      <c r="AW1014" s="13" t="s">
        <v>32</v>
      </c>
      <c r="AX1014" s="13" t="s">
        <v>83</v>
      </c>
      <c r="AY1014" s="259" t="s">
        <v>173</v>
      </c>
    </row>
    <row r="1015" s="2" customFormat="1" ht="24.15" customHeight="1">
      <c r="A1015" s="39"/>
      <c r="B1015" s="40"/>
      <c r="C1015" s="220" t="s">
        <v>1803</v>
      </c>
      <c r="D1015" s="220" t="s">
        <v>174</v>
      </c>
      <c r="E1015" s="221" t="s">
        <v>1804</v>
      </c>
      <c r="F1015" s="222" t="s">
        <v>1805</v>
      </c>
      <c r="G1015" s="223" t="s">
        <v>304</v>
      </c>
      <c r="H1015" s="224">
        <v>17.350000000000001</v>
      </c>
      <c r="I1015" s="225"/>
      <c r="J1015" s="226">
        <f>ROUND(I1015*H1015,2)</f>
        <v>0</v>
      </c>
      <c r="K1015" s="222" t="s">
        <v>283</v>
      </c>
      <c r="L1015" s="45"/>
      <c r="M1015" s="227" t="s">
        <v>1</v>
      </c>
      <c r="N1015" s="228" t="s">
        <v>41</v>
      </c>
      <c r="O1015" s="92"/>
      <c r="P1015" s="229">
        <f>O1015*H1015</f>
        <v>0</v>
      </c>
      <c r="Q1015" s="229">
        <v>0</v>
      </c>
      <c r="R1015" s="229">
        <f>Q1015*H1015</f>
        <v>0</v>
      </c>
      <c r="S1015" s="229">
        <v>0</v>
      </c>
      <c r="T1015" s="230">
        <f>S1015*H1015</f>
        <v>0</v>
      </c>
      <c r="U1015" s="39"/>
      <c r="V1015" s="39"/>
      <c r="W1015" s="39"/>
      <c r="X1015" s="39"/>
      <c r="Y1015" s="39"/>
      <c r="Z1015" s="39"/>
      <c r="AA1015" s="39"/>
      <c r="AB1015" s="39"/>
      <c r="AC1015" s="39"/>
      <c r="AD1015" s="39"/>
      <c r="AE1015" s="39"/>
      <c r="AR1015" s="231" t="s">
        <v>251</v>
      </c>
      <c r="AT1015" s="231" t="s">
        <v>174</v>
      </c>
      <c r="AU1015" s="231" t="s">
        <v>85</v>
      </c>
      <c r="AY1015" s="18" t="s">
        <v>173</v>
      </c>
      <c r="BE1015" s="232">
        <f>IF(N1015="základní",J1015,0)</f>
        <v>0</v>
      </c>
      <c r="BF1015" s="232">
        <f>IF(N1015="snížená",J1015,0)</f>
        <v>0</v>
      </c>
      <c r="BG1015" s="232">
        <f>IF(N1015="zákl. přenesená",J1015,0)</f>
        <v>0</v>
      </c>
      <c r="BH1015" s="232">
        <f>IF(N1015="sníž. přenesená",J1015,0)</f>
        <v>0</v>
      </c>
      <c r="BI1015" s="232">
        <f>IF(N1015="nulová",J1015,0)</f>
        <v>0</v>
      </c>
      <c r="BJ1015" s="18" t="s">
        <v>83</v>
      </c>
      <c r="BK1015" s="232">
        <f>ROUND(I1015*H1015,2)</f>
        <v>0</v>
      </c>
      <c r="BL1015" s="18" t="s">
        <v>251</v>
      </c>
      <c r="BM1015" s="231" t="s">
        <v>1806</v>
      </c>
    </row>
    <row r="1016" s="12" customFormat="1">
      <c r="A1016" s="12"/>
      <c r="B1016" s="238"/>
      <c r="C1016" s="239"/>
      <c r="D1016" s="233" t="s">
        <v>182</v>
      </c>
      <c r="E1016" s="240" t="s">
        <v>1</v>
      </c>
      <c r="F1016" s="241" t="s">
        <v>1807</v>
      </c>
      <c r="G1016" s="239"/>
      <c r="H1016" s="242">
        <v>17.350000000000001</v>
      </c>
      <c r="I1016" s="243"/>
      <c r="J1016" s="239"/>
      <c r="K1016" s="239"/>
      <c r="L1016" s="244"/>
      <c r="M1016" s="245"/>
      <c r="N1016" s="246"/>
      <c r="O1016" s="246"/>
      <c r="P1016" s="246"/>
      <c r="Q1016" s="246"/>
      <c r="R1016" s="246"/>
      <c r="S1016" s="246"/>
      <c r="T1016" s="247"/>
      <c r="U1016" s="12"/>
      <c r="V1016" s="12"/>
      <c r="W1016" s="12"/>
      <c r="X1016" s="12"/>
      <c r="Y1016" s="12"/>
      <c r="Z1016" s="12"/>
      <c r="AA1016" s="12"/>
      <c r="AB1016" s="12"/>
      <c r="AC1016" s="12"/>
      <c r="AD1016" s="12"/>
      <c r="AE1016" s="12"/>
      <c r="AT1016" s="248" t="s">
        <v>182</v>
      </c>
      <c r="AU1016" s="248" t="s">
        <v>85</v>
      </c>
      <c r="AV1016" s="12" t="s">
        <v>85</v>
      </c>
      <c r="AW1016" s="12" t="s">
        <v>32</v>
      </c>
      <c r="AX1016" s="12" t="s">
        <v>76</v>
      </c>
      <c r="AY1016" s="248" t="s">
        <v>173</v>
      </c>
    </row>
    <row r="1017" s="13" customFormat="1">
      <c r="A1017" s="13"/>
      <c r="B1017" s="249"/>
      <c r="C1017" s="250"/>
      <c r="D1017" s="233" t="s">
        <v>182</v>
      </c>
      <c r="E1017" s="251" t="s">
        <v>1</v>
      </c>
      <c r="F1017" s="252" t="s">
        <v>184</v>
      </c>
      <c r="G1017" s="250"/>
      <c r="H1017" s="253">
        <v>17.350000000000001</v>
      </c>
      <c r="I1017" s="254"/>
      <c r="J1017" s="250"/>
      <c r="K1017" s="250"/>
      <c r="L1017" s="255"/>
      <c r="M1017" s="256"/>
      <c r="N1017" s="257"/>
      <c r="O1017" s="257"/>
      <c r="P1017" s="257"/>
      <c r="Q1017" s="257"/>
      <c r="R1017" s="257"/>
      <c r="S1017" s="257"/>
      <c r="T1017" s="258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59" t="s">
        <v>182</v>
      </c>
      <c r="AU1017" s="259" t="s">
        <v>85</v>
      </c>
      <c r="AV1017" s="13" t="s">
        <v>178</v>
      </c>
      <c r="AW1017" s="13" t="s">
        <v>32</v>
      </c>
      <c r="AX1017" s="13" t="s">
        <v>83</v>
      </c>
      <c r="AY1017" s="259" t="s">
        <v>173</v>
      </c>
    </row>
    <row r="1018" s="2" customFormat="1" ht="49.05" customHeight="1">
      <c r="A1018" s="39"/>
      <c r="B1018" s="40"/>
      <c r="C1018" s="220" t="s">
        <v>1097</v>
      </c>
      <c r="D1018" s="220" t="s">
        <v>174</v>
      </c>
      <c r="E1018" s="221" t="s">
        <v>1808</v>
      </c>
      <c r="F1018" s="222" t="s">
        <v>1809</v>
      </c>
      <c r="G1018" s="223" t="s">
        <v>221</v>
      </c>
      <c r="H1018" s="224">
        <v>3.9300000000000002</v>
      </c>
      <c r="I1018" s="225"/>
      <c r="J1018" s="226">
        <f>ROUND(I1018*H1018,2)</f>
        <v>0</v>
      </c>
      <c r="K1018" s="222" t="s">
        <v>283</v>
      </c>
      <c r="L1018" s="45"/>
      <c r="M1018" s="227" t="s">
        <v>1</v>
      </c>
      <c r="N1018" s="228" t="s">
        <v>41</v>
      </c>
      <c r="O1018" s="92"/>
      <c r="P1018" s="229">
        <f>O1018*H1018</f>
        <v>0</v>
      </c>
      <c r="Q1018" s="229">
        <v>0</v>
      </c>
      <c r="R1018" s="229">
        <f>Q1018*H1018</f>
        <v>0</v>
      </c>
      <c r="S1018" s="229">
        <v>0</v>
      </c>
      <c r="T1018" s="230">
        <f>S1018*H1018</f>
        <v>0</v>
      </c>
      <c r="U1018" s="39"/>
      <c r="V1018" s="39"/>
      <c r="W1018" s="39"/>
      <c r="X1018" s="39"/>
      <c r="Y1018" s="39"/>
      <c r="Z1018" s="39"/>
      <c r="AA1018" s="39"/>
      <c r="AB1018" s="39"/>
      <c r="AC1018" s="39"/>
      <c r="AD1018" s="39"/>
      <c r="AE1018" s="39"/>
      <c r="AR1018" s="231" t="s">
        <v>251</v>
      </c>
      <c r="AT1018" s="231" t="s">
        <v>174</v>
      </c>
      <c r="AU1018" s="231" t="s">
        <v>85</v>
      </c>
      <c r="AY1018" s="18" t="s">
        <v>173</v>
      </c>
      <c r="BE1018" s="232">
        <f>IF(N1018="základní",J1018,0)</f>
        <v>0</v>
      </c>
      <c r="BF1018" s="232">
        <f>IF(N1018="snížená",J1018,0)</f>
        <v>0</v>
      </c>
      <c r="BG1018" s="232">
        <f>IF(N1018="zákl. přenesená",J1018,0)</f>
        <v>0</v>
      </c>
      <c r="BH1018" s="232">
        <f>IF(N1018="sníž. přenesená",J1018,0)</f>
        <v>0</v>
      </c>
      <c r="BI1018" s="232">
        <f>IF(N1018="nulová",J1018,0)</f>
        <v>0</v>
      </c>
      <c r="BJ1018" s="18" t="s">
        <v>83</v>
      </c>
      <c r="BK1018" s="232">
        <f>ROUND(I1018*H1018,2)</f>
        <v>0</v>
      </c>
      <c r="BL1018" s="18" t="s">
        <v>251</v>
      </c>
      <c r="BM1018" s="231" t="s">
        <v>1810</v>
      </c>
    </row>
    <row r="1019" s="11" customFormat="1" ht="22.8" customHeight="1">
      <c r="A1019" s="11"/>
      <c r="B1019" s="206"/>
      <c r="C1019" s="207"/>
      <c r="D1019" s="208" t="s">
        <v>75</v>
      </c>
      <c r="E1019" s="273" t="s">
        <v>1811</v>
      </c>
      <c r="F1019" s="273" t="s">
        <v>1812</v>
      </c>
      <c r="G1019" s="207"/>
      <c r="H1019" s="207"/>
      <c r="I1019" s="210"/>
      <c r="J1019" s="274">
        <f>BK1019</f>
        <v>0</v>
      </c>
      <c r="K1019" s="207"/>
      <c r="L1019" s="212"/>
      <c r="M1019" s="213"/>
      <c r="N1019" s="214"/>
      <c r="O1019" s="214"/>
      <c r="P1019" s="215">
        <f>SUM(P1020:P1033)</f>
        <v>0</v>
      </c>
      <c r="Q1019" s="214"/>
      <c r="R1019" s="215">
        <f>SUM(R1020:R1033)</f>
        <v>0.483435</v>
      </c>
      <c r="S1019" s="214"/>
      <c r="T1019" s="216">
        <f>SUM(T1020:T1033)</f>
        <v>0</v>
      </c>
      <c r="U1019" s="11"/>
      <c r="V1019" s="11"/>
      <c r="W1019" s="11"/>
      <c r="X1019" s="11"/>
      <c r="Y1019" s="11"/>
      <c r="Z1019" s="11"/>
      <c r="AA1019" s="11"/>
      <c r="AB1019" s="11"/>
      <c r="AC1019" s="11"/>
      <c r="AD1019" s="11"/>
      <c r="AE1019" s="11"/>
      <c r="AR1019" s="217" t="s">
        <v>85</v>
      </c>
      <c r="AT1019" s="218" t="s">
        <v>75</v>
      </c>
      <c r="AU1019" s="218" t="s">
        <v>83</v>
      </c>
      <c r="AY1019" s="217" t="s">
        <v>173</v>
      </c>
      <c r="BK1019" s="219">
        <f>SUM(BK1020:BK1033)</f>
        <v>0</v>
      </c>
    </row>
    <row r="1020" s="2" customFormat="1" ht="33" customHeight="1">
      <c r="A1020" s="39"/>
      <c r="B1020" s="40"/>
      <c r="C1020" s="220" t="s">
        <v>1190</v>
      </c>
      <c r="D1020" s="220" t="s">
        <v>174</v>
      </c>
      <c r="E1020" s="221" t="s">
        <v>1813</v>
      </c>
      <c r="F1020" s="222" t="s">
        <v>1814</v>
      </c>
      <c r="G1020" s="223" t="s">
        <v>304</v>
      </c>
      <c r="H1020" s="224">
        <v>107.43000000000001</v>
      </c>
      <c r="I1020" s="225"/>
      <c r="J1020" s="226">
        <f>ROUND(I1020*H1020,2)</f>
        <v>0</v>
      </c>
      <c r="K1020" s="222" t="s">
        <v>283</v>
      </c>
      <c r="L1020" s="45"/>
      <c r="M1020" s="227" t="s">
        <v>1</v>
      </c>
      <c r="N1020" s="228" t="s">
        <v>41</v>
      </c>
      <c r="O1020" s="92"/>
      <c r="P1020" s="229">
        <f>O1020*H1020</f>
        <v>0</v>
      </c>
      <c r="Q1020" s="229">
        <v>0.0044999999999999997</v>
      </c>
      <c r="R1020" s="229">
        <f>Q1020*H1020</f>
        <v>0.483435</v>
      </c>
      <c r="S1020" s="229">
        <v>0</v>
      </c>
      <c r="T1020" s="230">
        <f>S1020*H1020</f>
        <v>0</v>
      </c>
      <c r="U1020" s="39"/>
      <c r="V1020" s="39"/>
      <c r="W1020" s="39"/>
      <c r="X1020" s="39"/>
      <c r="Y1020" s="39"/>
      <c r="Z1020" s="39"/>
      <c r="AA1020" s="39"/>
      <c r="AB1020" s="39"/>
      <c r="AC1020" s="39"/>
      <c r="AD1020" s="39"/>
      <c r="AE1020" s="39"/>
      <c r="AR1020" s="231" t="s">
        <v>178</v>
      </c>
      <c r="AT1020" s="231" t="s">
        <v>174</v>
      </c>
      <c r="AU1020" s="231" t="s">
        <v>85</v>
      </c>
      <c r="AY1020" s="18" t="s">
        <v>173</v>
      </c>
      <c r="BE1020" s="232">
        <f>IF(N1020="základní",J1020,0)</f>
        <v>0</v>
      </c>
      <c r="BF1020" s="232">
        <f>IF(N1020="snížená",J1020,0)</f>
        <v>0</v>
      </c>
      <c r="BG1020" s="232">
        <f>IF(N1020="zákl. přenesená",J1020,0)</f>
        <v>0</v>
      </c>
      <c r="BH1020" s="232">
        <f>IF(N1020="sníž. přenesená",J1020,0)</f>
        <v>0</v>
      </c>
      <c r="BI1020" s="232">
        <f>IF(N1020="nulová",J1020,0)</f>
        <v>0</v>
      </c>
      <c r="BJ1020" s="18" t="s">
        <v>83</v>
      </c>
      <c r="BK1020" s="232">
        <f>ROUND(I1020*H1020,2)</f>
        <v>0</v>
      </c>
      <c r="BL1020" s="18" t="s">
        <v>178</v>
      </c>
      <c r="BM1020" s="231" t="s">
        <v>1815</v>
      </c>
    </row>
    <row r="1021" s="12" customFormat="1">
      <c r="A1021" s="12"/>
      <c r="B1021" s="238"/>
      <c r="C1021" s="239"/>
      <c r="D1021" s="233" t="s">
        <v>182</v>
      </c>
      <c r="E1021" s="240" t="s">
        <v>1</v>
      </c>
      <c r="F1021" s="241" t="s">
        <v>1816</v>
      </c>
      <c r="G1021" s="239"/>
      <c r="H1021" s="242">
        <v>107.43000000000001</v>
      </c>
      <c r="I1021" s="243"/>
      <c r="J1021" s="239"/>
      <c r="K1021" s="239"/>
      <c r="L1021" s="244"/>
      <c r="M1021" s="245"/>
      <c r="N1021" s="246"/>
      <c r="O1021" s="246"/>
      <c r="P1021" s="246"/>
      <c r="Q1021" s="246"/>
      <c r="R1021" s="246"/>
      <c r="S1021" s="246"/>
      <c r="T1021" s="247"/>
      <c r="U1021" s="12"/>
      <c r="V1021" s="12"/>
      <c r="W1021" s="12"/>
      <c r="X1021" s="12"/>
      <c r="Y1021" s="12"/>
      <c r="Z1021" s="12"/>
      <c r="AA1021" s="12"/>
      <c r="AB1021" s="12"/>
      <c r="AC1021" s="12"/>
      <c r="AD1021" s="12"/>
      <c r="AE1021" s="12"/>
      <c r="AT1021" s="248" t="s">
        <v>182</v>
      </c>
      <c r="AU1021" s="248" t="s">
        <v>85</v>
      </c>
      <c r="AV1021" s="12" t="s">
        <v>85</v>
      </c>
      <c r="AW1021" s="12" t="s">
        <v>32</v>
      </c>
      <c r="AX1021" s="12" t="s">
        <v>76</v>
      </c>
      <c r="AY1021" s="248" t="s">
        <v>173</v>
      </c>
    </row>
    <row r="1022" s="13" customFormat="1">
      <c r="A1022" s="13"/>
      <c r="B1022" s="249"/>
      <c r="C1022" s="250"/>
      <c r="D1022" s="233" t="s">
        <v>182</v>
      </c>
      <c r="E1022" s="251" t="s">
        <v>1</v>
      </c>
      <c r="F1022" s="252" t="s">
        <v>184</v>
      </c>
      <c r="G1022" s="250"/>
      <c r="H1022" s="253">
        <v>107.43000000000001</v>
      </c>
      <c r="I1022" s="254"/>
      <c r="J1022" s="250"/>
      <c r="K1022" s="250"/>
      <c r="L1022" s="255"/>
      <c r="M1022" s="256"/>
      <c r="N1022" s="257"/>
      <c r="O1022" s="257"/>
      <c r="P1022" s="257"/>
      <c r="Q1022" s="257"/>
      <c r="R1022" s="257"/>
      <c r="S1022" s="257"/>
      <c r="T1022" s="258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59" t="s">
        <v>182</v>
      </c>
      <c r="AU1022" s="259" t="s">
        <v>85</v>
      </c>
      <c r="AV1022" s="13" t="s">
        <v>178</v>
      </c>
      <c r="AW1022" s="13" t="s">
        <v>32</v>
      </c>
      <c r="AX1022" s="13" t="s">
        <v>83</v>
      </c>
      <c r="AY1022" s="259" t="s">
        <v>173</v>
      </c>
    </row>
    <row r="1023" s="2" customFormat="1" ht="24.15" customHeight="1">
      <c r="A1023" s="39"/>
      <c r="B1023" s="40"/>
      <c r="C1023" s="220" t="s">
        <v>1817</v>
      </c>
      <c r="D1023" s="220" t="s">
        <v>174</v>
      </c>
      <c r="E1023" s="221" t="s">
        <v>1818</v>
      </c>
      <c r="F1023" s="222" t="s">
        <v>1819</v>
      </c>
      <c r="G1023" s="223" t="s">
        <v>304</v>
      </c>
      <c r="H1023" s="224">
        <v>107.43000000000001</v>
      </c>
      <c r="I1023" s="225"/>
      <c r="J1023" s="226">
        <f>ROUND(I1023*H1023,2)</f>
        <v>0</v>
      </c>
      <c r="K1023" s="222" t="s">
        <v>283</v>
      </c>
      <c r="L1023" s="45"/>
      <c r="M1023" s="227" t="s">
        <v>1</v>
      </c>
      <c r="N1023" s="228" t="s">
        <v>41</v>
      </c>
      <c r="O1023" s="92"/>
      <c r="P1023" s="229">
        <f>O1023*H1023</f>
        <v>0</v>
      </c>
      <c r="Q1023" s="229">
        <v>0</v>
      </c>
      <c r="R1023" s="229">
        <f>Q1023*H1023</f>
        <v>0</v>
      </c>
      <c r="S1023" s="229">
        <v>0</v>
      </c>
      <c r="T1023" s="230">
        <f>S1023*H1023</f>
        <v>0</v>
      </c>
      <c r="U1023" s="39"/>
      <c r="V1023" s="39"/>
      <c r="W1023" s="39"/>
      <c r="X1023" s="39"/>
      <c r="Y1023" s="39"/>
      <c r="Z1023" s="39"/>
      <c r="AA1023" s="39"/>
      <c r="AB1023" s="39"/>
      <c r="AC1023" s="39"/>
      <c r="AD1023" s="39"/>
      <c r="AE1023" s="39"/>
      <c r="AR1023" s="231" t="s">
        <v>251</v>
      </c>
      <c r="AT1023" s="231" t="s">
        <v>174</v>
      </c>
      <c r="AU1023" s="231" t="s">
        <v>85</v>
      </c>
      <c r="AY1023" s="18" t="s">
        <v>173</v>
      </c>
      <c r="BE1023" s="232">
        <f>IF(N1023="základní",J1023,0)</f>
        <v>0</v>
      </c>
      <c r="BF1023" s="232">
        <f>IF(N1023="snížená",J1023,0)</f>
        <v>0</v>
      </c>
      <c r="BG1023" s="232">
        <f>IF(N1023="zákl. přenesená",J1023,0)</f>
        <v>0</v>
      </c>
      <c r="BH1023" s="232">
        <f>IF(N1023="sníž. přenesená",J1023,0)</f>
        <v>0</v>
      </c>
      <c r="BI1023" s="232">
        <f>IF(N1023="nulová",J1023,0)</f>
        <v>0</v>
      </c>
      <c r="BJ1023" s="18" t="s">
        <v>83</v>
      </c>
      <c r="BK1023" s="232">
        <f>ROUND(I1023*H1023,2)</f>
        <v>0</v>
      </c>
      <c r="BL1023" s="18" t="s">
        <v>251</v>
      </c>
      <c r="BM1023" s="231" t="s">
        <v>1820</v>
      </c>
    </row>
    <row r="1024" s="12" customFormat="1">
      <c r="A1024" s="12"/>
      <c r="B1024" s="238"/>
      <c r="C1024" s="239"/>
      <c r="D1024" s="233" t="s">
        <v>182</v>
      </c>
      <c r="E1024" s="240" t="s">
        <v>1</v>
      </c>
      <c r="F1024" s="241" t="s">
        <v>1816</v>
      </c>
      <c r="G1024" s="239"/>
      <c r="H1024" s="242">
        <v>107.43000000000001</v>
      </c>
      <c r="I1024" s="243"/>
      <c r="J1024" s="239"/>
      <c r="K1024" s="239"/>
      <c r="L1024" s="244"/>
      <c r="M1024" s="245"/>
      <c r="N1024" s="246"/>
      <c r="O1024" s="246"/>
      <c r="P1024" s="246"/>
      <c r="Q1024" s="246"/>
      <c r="R1024" s="246"/>
      <c r="S1024" s="246"/>
      <c r="T1024" s="247"/>
      <c r="U1024" s="12"/>
      <c r="V1024" s="12"/>
      <c r="W1024" s="12"/>
      <c r="X1024" s="12"/>
      <c r="Y1024" s="12"/>
      <c r="Z1024" s="12"/>
      <c r="AA1024" s="12"/>
      <c r="AB1024" s="12"/>
      <c r="AC1024" s="12"/>
      <c r="AD1024" s="12"/>
      <c r="AE1024" s="12"/>
      <c r="AT1024" s="248" t="s">
        <v>182</v>
      </c>
      <c r="AU1024" s="248" t="s">
        <v>85</v>
      </c>
      <c r="AV1024" s="12" t="s">
        <v>85</v>
      </c>
      <c r="AW1024" s="12" t="s">
        <v>32</v>
      </c>
      <c r="AX1024" s="12" t="s">
        <v>76</v>
      </c>
      <c r="AY1024" s="248" t="s">
        <v>173</v>
      </c>
    </row>
    <row r="1025" s="13" customFormat="1">
      <c r="A1025" s="13"/>
      <c r="B1025" s="249"/>
      <c r="C1025" s="250"/>
      <c r="D1025" s="233" t="s">
        <v>182</v>
      </c>
      <c r="E1025" s="251" t="s">
        <v>1</v>
      </c>
      <c r="F1025" s="252" t="s">
        <v>184</v>
      </c>
      <c r="G1025" s="250"/>
      <c r="H1025" s="253">
        <v>107.43000000000001</v>
      </c>
      <c r="I1025" s="254"/>
      <c r="J1025" s="250"/>
      <c r="K1025" s="250"/>
      <c r="L1025" s="255"/>
      <c r="M1025" s="256"/>
      <c r="N1025" s="257"/>
      <c r="O1025" s="257"/>
      <c r="P1025" s="257"/>
      <c r="Q1025" s="257"/>
      <c r="R1025" s="257"/>
      <c r="S1025" s="257"/>
      <c r="T1025" s="258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59" t="s">
        <v>182</v>
      </c>
      <c r="AU1025" s="259" t="s">
        <v>85</v>
      </c>
      <c r="AV1025" s="13" t="s">
        <v>178</v>
      </c>
      <c r="AW1025" s="13" t="s">
        <v>32</v>
      </c>
      <c r="AX1025" s="13" t="s">
        <v>83</v>
      </c>
      <c r="AY1025" s="259" t="s">
        <v>173</v>
      </c>
    </row>
    <row r="1026" s="2" customFormat="1" ht="44.25" customHeight="1">
      <c r="A1026" s="39"/>
      <c r="B1026" s="40"/>
      <c r="C1026" s="275" t="s">
        <v>1102</v>
      </c>
      <c r="D1026" s="275" t="s">
        <v>335</v>
      </c>
      <c r="E1026" s="276" t="s">
        <v>1821</v>
      </c>
      <c r="F1026" s="277" t="s">
        <v>1822</v>
      </c>
      <c r="G1026" s="278" t="s">
        <v>304</v>
      </c>
      <c r="H1026" s="279">
        <v>118.173</v>
      </c>
      <c r="I1026" s="280"/>
      <c r="J1026" s="281">
        <f>ROUND(I1026*H1026,2)</f>
        <v>0</v>
      </c>
      <c r="K1026" s="277" t="s">
        <v>283</v>
      </c>
      <c r="L1026" s="282"/>
      <c r="M1026" s="283" t="s">
        <v>1</v>
      </c>
      <c r="N1026" s="284" t="s">
        <v>41</v>
      </c>
      <c r="O1026" s="92"/>
      <c r="P1026" s="229">
        <f>O1026*H1026</f>
        <v>0</v>
      </c>
      <c r="Q1026" s="229">
        <v>0</v>
      </c>
      <c r="R1026" s="229">
        <f>Q1026*H1026</f>
        <v>0</v>
      </c>
      <c r="S1026" s="229">
        <v>0</v>
      </c>
      <c r="T1026" s="230">
        <f>S1026*H1026</f>
        <v>0</v>
      </c>
      <c r="U1026" s="39"/>
      <c r="V1026" s="39"/>
      <c r="W1026" s="39"/>
      <c r="X1026" s="39"/>
      <c r="Y1026" s="39"/>
      <c r="Z1026" s="39"/>
      <c r="AA1026" s="39"/>
      <c r="AB1026" s="39"/>
      <c r="AC1026" s="39"/>
      <c r="AD1026" s="39"/>
      <c r="AE1026" s="39"/>
      <c r="AR1026" s="231" t="s">
        <v>358</v>
      </c>
      <c r="AT1026" s="231" t="s">
        <v>335</v>
      </c>
      <c r="AU1026" s="231" t="s">
        <v>85</v>
      </c>
      <c r="AY1026" s="18" t="s">
        <v>173</v>
      </c>
      <c r="BE1026" s="232">
        <f>IF(N1026="základní",J1026,0)</f>
        <v>0</v>
      </c>
      <c r="BF1026" s="232">
        <f>IF(N1026="snížená",J1026,0)</f>
        <v>0</v>
      </c>
      <c r="BG1026" s="232">
        <f>IF(N1026="zákl. přenesená",J1026,0)</f>
        <v>0</v>
      </c>
      <c r="BH1026" s="232">
        <f>IF(N1026="sníž. přenesená",J1026,0)</f>
        <v>0</v>
      </c>
      <c r="BI1026" s="232">
        <f>IF(N1026="nulová",J1026,0)</f>
        <v>0</v>
      </c>
      <c r="BJ1026" s="18" t="s">
        <v>83</v>
      </c>
      <c r="BK1026" s="232">
        <f>ROUND(I1026*H1026,2)</f>
        <v>0</v>
      </c>
      <c r="BL1026" s="18" t="s">
        <v>251</v>
      </c>
      <c r="BM1026" s="231" t="s">
        <v>1823</v>
      </c>
    </row>
    <row r="1027" s="12" customFormat="1">
      <c r="A1027" s="12"/>
      <c r="B1027" s="238"/>
      <c r="C1027" s="239"/>
      <c r="D1027" s="233" t="s">
        <v>182</v>
      </c>
      <c r="E1027" s="240" t="s">
        <v>1</v>
      </c>
      <c r="F1027" s="241" t="s">
        <v>1824</v>
      </c>
      <c r="G1027" s="239"/>
      <c r="H1027" s="242">
        <v>118.173</v>
      </c>
      <c r="I1027" s="243"/>
      <c r="J1027" s="239"/>
      <c r="K1027" s="239"/>
      <c r="L1027" s="244"/>
      <c r="M1027" s="245"/>
      <c r="N1027" s="246"/>
      <c r="O1027" s="246"/>
      <c r="P1027" s="246"/>
      <c r="Q1027" s="246"/>
      <c r="R1027" s="246"/>
      <c r="S1027" s="246"/>
      <c r="T1027" s="247"/>
      <c r="U1027" s="12"/>
      <c r="V1027" s="12"/>
      <c r="W1027" s="12"/>
      <c r="X1027" s="12"/>
      <c r="Y1027" s="12"/>
      <c r="Z1027" s="12"/>
      <c r="AA1027" s="12"/>
      <c r="AB1027" s="12"/>
      <c r="AC1027" s="12"/>
      <c r="AD1027" s="12"/>
      <c r="AE1027" s="12"/>
      <c r="AT1027" s="248" t="s">
        <v>182</v>
      </c>
      <c r="AU1027" s="248" t="s">
        <v>85</v>
      </c>
      <c r="AV1027" s="12" t="s">
        <v>85</v>
      </c>
      <c r="AW1027" s="12" t="s">
        <v>32</v>
      </c>
      <c r="AX1027" s="12" t="s">
        <v>76</v>
      </c>
      <c r="AY1027" s="248" t="s">
        <v>173</v>
      </c>
    </row>
    <row r="1028" s="13" customFormat="1">
      <c r="A1028" s="13"/>
      <c r="B1028" s="249"/>
      <c r="C1028" s="250"/>
      <c r="D1028" s="233" t="s">
        <v>182</v>
      </c>
      <c r="E1028" s="251" t="s">
        <v>1</v>
      </c>
      <c r="F1028" s="252" t="s">
        <v>184</v>
      </c>
      <c r="G1028" s="250"/>
      <c r="H1028" s="253">
        <v>118.173</v>
      </c>
      <c r="I1028" s="254"/>
      <c r="J1028" s="250"/>
      <c r="K1028" s="250"/>
      <c r="L1028" s="255"/>
      <c r="M1028" s="256"/>
      <c r="N1028" s="257"/>
      <c r="O1028" s="257"/>
      <c r="P1028" s="257"/>
      <c r="Q1028" s="257"/>
      <c r="R1028" s="257"/>
      <c r="S1028" s="257"/>
      <c r="T1028" s="258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59" t="s">
        <v>182</v>
      </c>
      <c r="AU1028" s="259" t="s">
        <v>85</v>
      </c>
      <c r="AV1028" s="13" t="s">
        <v>178</v>
      </c>
      <c r="AW1028" s="13" t="s">
        <v>32</v>
      </c>
      <c r="AX1028" s="13" t="s">
        <v>83</v>
      </c>
      <c r="AY1028" s="259" t="s">
        <v>173</v>
      </c>
    </row>
    <row r="1029" s="2" customFormat="1" ht="21.75" customHeight="1">
      <c r="A1029" s="39"/>
      <c r="B1029" s="40"/>
      <c r="C1029" s="220" t="s">
        <v>1825</v>
      </c>
      <c r="D1029" s="220" t="s">
        <v>174</v>
      </c>
      <c r="E1029" s="221" t="s">
        <v>1826</v>
      </c>
      <c r="F1029" s="222" t="s">
        <v>1827</v>
      </c>
      <c r="G1029" s="223" t="s">
        <v>353</v>
      </c>
      <c r="H1029" s="224">
        <v>94.138000000000005</v>
      </c>
      <c r="I1029" s="225"/>
      <c r="J1029" s="226">
        <f>ROUND(I1029*H1029,2)</f>
        <v>0</v>
      </c>
      <c r="K1029" s="222" t="s">
        <v>283</v>
      </c>
      <c r="L1029" s="45"/>
      <c r="M1029" s="227" t="s">
        <v>1</v>
      </c>
      <c r="N1029" s="228" t="s">
        <v>41</v>
      </c>
      <c r="O1029" s="92"/>
      <c r="P1029" s="229">
        <f>O1029*H1029</f>
        <v>0</v>
      </c>
      <c r="Q1029" s="229">
        <v>0</v>
      </c>
      <c r="R1029" s="229">
        <f>Q1029*H1029</f>
        <v>0</v>
      </c>
      <c r="S1029" s="229">
        <v>0</v>
      </c>
      <c r="T1029" s="230">
        <f>S1029*H1029</f>
        <v>0</v>
      </c>
      <c r="U1029" s="39"/>
      <c r="V1029" s="39"/>
      <c r="W1029" s="39"/>
      <c r="X1029" s="39"/>
      <c r="Y1029" s="39"/>
      <c r="Z1029" s="39"/>
      <c r="AA1029" s="39"/>
      <c r="AB1029" s="39"/>
      <c r="AC1029" s="39"/>
      <c r="AD1029" s="39"/>
      <c r="AE1029" s="39"/>
      <c r="AR1029" s="231" t="s">
        <v>251</v>
      </c>
      <c r="AT1029" s="231" t="s">
        <v>174</v>
      </c>
      <c r="AU1029" s="231" t="s">
        <v>85</v>
      </c>
      <c r="AY1029" s="18" t="s">
        <v>173</v>
      </c>
      <c r="BE1029" s="232">
        <f>IF(N1029="základní",J1029,0)</f>
        <v>0</v>
      </c>
      <c r="BF1029" s="232">
        <f>IF(N1029="snížená",J1029,0)</f>
        <v>0</v>
      </c>
      <c r="BG1029" s="232">
        <f>IF(N1029="zákl. přenesená",J1029,0)</f>
        <v>0</v>
      </c>
      <c r="BH1029" s="232">
        <f>IF(N1029="sníž. přenesená",J1029,0)</f>
        <v>0</v>
      </c>
      <c r="BI1029" s="232">
        <f>IF(N1029="nulová",J1029,0)</f>
        <v>0</v>
      </c>
      <c r="BJ1029" s="18" t="s">
        <v>83</v>
      </c>
      <c r="BK1029" s="232">
        <f>ROUND(I1029*H1029,2)</f>
        <v>0</v>
      </c>
      <c r="BL1029" s="18" t="s">
        <v>251</v>
      </c>
      <c r="BM1029" s="231" t="s">
        <v>1828</v>
      </c>
    </row>
    <row r="1030" s="2" customFormat="1" ht="16.5" customHeight="1">
      <c r="A1030" s="39"/>
      <c r="B1030" s="40"/>
      <c r="C1030" s="275" t="s">
        <v>1109</v>
      </c>
      <c r="D1030" s="275" t="s">
        <v>335</v>
      </c>
      <c r="E1030" s="276" t="s">
        <v>1829</v>
      </c>
      <c r="F1030" s="277" t="s">
        <v>1830</v>
      </c>
      <c r="G1030" s="278" t="s">
        <v>353</v>
      </c>
      <c r="H1030" s="279">
        <v>96.021000000000001</v>
      </c>
      <c r="I1030" s="280"/>
      <c r="J1030" s="281">
        <f>ROUND(I1030*H1030,2)</f>
        <v>0</v>
      </c>
      <c r="K1030" s="277" t="s">
        <v>283</v>
      </c>
      <c r="L1030" s="282"/>
      <c r="M1030" s="283" t="s">
        <v>1</v>
      </c>
      <c r="N1030" s="284" t="s">
        <v>41</v>
      </c>
      <c r="O1030" s="92"/>
      <c r="P1030" s="229">
        <f>O1030*H1030</f>
        <v>0</v>
      </c>
      <c r="Q1030" s="229">
        <v>0</v>
      </c>
      <c r="R1030" s="229">
        <f>Q1030*H1030</f>
        <v>0</v>
      </c>
      <c r="S1030" s="229">
        <v>0</v>
      </c>
      <c r="T1030" s="230">
        <f>S1030*H1030</f>
        <v>0</v>
      </c>
      <c r="U1030" s="39"/>
      <c r="V1030" s="39"/>
      <c r="W1030" s="39"/>
      <c r="X1030" s="39"/>
      <c r="Y1030" s="39"/>
      <c r="Z1030" s="39"/>
      <c r="AA1030" s="39"/>
      <c r="AB1030" s="39"/>
      <c r="AC1030" s="39"/>
      <c r="AD1030" s="39"/>
      <c r="AE1030" s="39"/>
      <c r="AR1030" s="231" t="s">
        <v>358</v>
      </c>
      <c r="AT1030" s="231" t="s">
        <v>335</v>
      </c>
      <c r="AU1030" s="231" t="s">
        <v>85</v>
      </c>
      <c r="AY1030" s="18" t="s">
        <v>173</v>
      </c>
      <c r="BE1030" s="232">
        <f>IF(N1030="základní",J1030,0)</f>
        <v>0</v>
      </c>
      <c r="BF1030" s="232">
        <f>IF(N1030="snížená",J1030,0)</f>
        <v>0</v>
      </c>
      <c r="BG1030" s="232">
        <f>IF(N1030="zákl. přenesená",J1030,0)</f>
        <v>0</v>
      </c>
      <c r="BH1030" s="232">
        <f>IF(N1030="sníž. přenesená",J1030,0)</f>
        <v>0</v>
      </c>
      <c r="BI1030" s="232">
        <f>IF(N1030="nulová",J1030,0)</f>
        <v>0</v>
      </c>
      <c r="BJ1030" s="18" t="s">
        <v>83</v>
      </c>
      <c r="BK1030" s="232">
        <f>ROUND(I1030*H1030,2)</f>
        <v>0</v>
      </c>
      <c r="BL1030" s="18" t="s">
        <v>251</v>
      </c>
      <c r="BM1030" s="231" t="s">
        <v>1831</v>
      </c>
    </row>
    <row r="1031" s="12" customFormat="1">
      <c r="A1031" s="12"/>
      <c r="B1031" s="238"/>
      <c r="C1031" s="239"/>
      <c r="D1031" s="233" t="s">
        <v>182</v>
      </c>
      <c r="E1031" s="240" t="s">
        <v>1</v>
      </c>
      <c r="F1031" s="241" t="s">
        <v>1832</v>
      </c>
      <c r="G1031" s="239"/>
      <c r="H1031" s="242">
        <v>96.021000000000001</v>
      </c>
      <c r="I1031" s="243"/>
      <c r="J1031" s="239"/>
      <c r="K1031" s="239"/>
      <c r="L1031" s="244"/>
      <c r="M1031" s="245"/>
      <c r="N1031" s="246"/>
      <c r="O1031" s="246"/>
      <c r="P1031" s="246"/>
      <c r="Q1031" s="246"/>
      <c r="R1031" s="246"/>
      <c r="S1031" s="246"/>
      <c r="T1031" s="247"/>
      <c r="U1031" s="12"/>
      <c r="V1031" s="12"/>
      <c r="W1031" s="12"/>
      <c r="X1031" s="12"/>
      <c r="Y1031" s="12"/>
      <c r="Z1031" s="12"/>
      <c r="AA1031" s="12"/>
      <c r="AB1031" s="12"/>
      <c r="AC1031" s="12"/>
      <c r="AD1031" s="12"/>
      <c r="AE1031" s="12"/>
      <c r="AT1031" s="248" t="s">
        <v>182</v>
      </c>
      <c r="AU1031" s="248" t="s">
        <v>85</v>
      </c>
      <c r="AV1031" s="12" t="s">
        <v>85</v>
      </c>
      <c r="AW1031" s="12" t="s">
        <v>32</v>
      </c>
      <c r="AX1031" s="12" t="s">
        <v>76</v>
      </c>
      <c r="AY1031" s="248" t="s">
        <v>173</v>
      </c>
    </row>
    <row r="1032" s="13" customFormat="1">
      <c r="A1032" s="13"/>
      <c r="B1032" s="249"/>
      <c r="C1032" s="250"/>
      <c r="D1032" s="233" t="s">
        <v>182</v>
      </c>
      <c r="E1032" s="251" t="s">
        <v>1</v>
      </c>
      <c r="F1032" s="252" t="s">
        <v>184</v>
      </c>
      <c r="G1032" s="250"/>
      <c r="H1032" s="253">
        <v>96.021000000000001</v>
      </c>
      <c r="I1032" s="254"/>
      <c r="J1032" s="250"/>
      <c r="K1032" s="250"/>
      <c r="L1032" s="255"/>
      <c r="M1032" s="256"/>
      <c r="N1032" s="257"/>
      <c r="O1032" s="257"/>
      <c r="P1032" s="257"/>
      <c r="Q1032" s="257"/>
      <c r="R1032" s="257"/>
      <c r="S1032" s="257"/>
      <c r="T1032" s="258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59" t="s">
        <v>182</v>
      </c>
      <c r="AU1032" s="259" t="s">
        <v>85</v>
      </c>
      <c r="AV1032" s="13" t="s">
        <v>178</v>
      </c>
      <c r="AW1032" s="13" t="s">
        <v>32</v>
      </c>
      <c r="AX1032" s="13" t="s">
        <v>83</v>
      </c>
      <c r="AY1032" s="259" t="s">
        <v>173</v>
      </c>
    </row>
    <row r="1033" s="2" customFormat="1" ht="49.05" customHeight="1">
      <c r="A1033" s="39"/>
      <c r="B1033" s="40"/>
      <c r="C1033" s="220" t="s">
        <v>1833</v>
      </c>
      <c r="D1033" s="220" t="s">
        <v>174</v>
      </c>
      <c r="E1033" s="221" t="s">
        <v>1834</v>
      </c>
      <c r="F1033" s="222" t="s">
        <v>1835</v>
      </c>
      <c r="G1033" s="223" t="s">
        <v>221</v>
      </c>
      <c r="H1033" s="224">
        <v>0.45100000000000001</v>
      </c>
      <c r="I1033" s="225"/>
      <c r="J1033" s="226">
        <f>ROUND(I1033*H1033,2)</f>
        <v>0</v>
      </c>
      <c r="K1033" s="222" t="s">
        <v>283</v>
      </c>
      <c r="L1033" s="45"/>
      <c r="M1033" s="227" t="s">
        <v>1</v>
      </c>
      <c r="N1033" s="228" t="s">
        <v>41</v>
      </c>
      <c r="O1033" s="92"/>
      <c r="P1033" s="229">
        <f>O1033*H1033</f>
        <v>0</v>
      </c>
      <c r="Q1033" s="229">
        <v>0</v>
      </c>
      <c r="R1033" s="229">
        <f>Q1033*H1033</f>
        <v>0</v>
      </c>
      <c r="S1033" s="229">
        <v>0</v>
      </c>
      <c r="T1033" s="230">
        <f>S1033*H1033</f>
        <v>0</v>
      </c>
      <c r="U1033" s="39"/>
      <c r="V1033" s="39"/>
      <c r="W1033" s="39"/>
      <c r="X1033" s="39"/>
      <c r="Y1033" s="39"/>
      <c r="Z1033" s="39"/>
      <c r="AA1033" s="39"/>
      <c r="AB1033" s="39"/>
      <c r="AC1033" s="39"/>
      <c r="AD1033" s="39"/>
      <c r="AE1033" s="39"/>
      <c r="AR1033" s="231" t="s">
        <v>251</v>
      </c>
      <c r="AT1033" s="231" t="s">
        <v>174</v>
      </c>
      <c r="AU1033" s="231" t="s">
        <v>85</v>
      </c>
      <c r="AY1033" s="18" t="s">
        <v>173</v>
      </c>
      <c r="BE1033" s="232">
        <f>IF(N1033="základní",J1033,0)</f>
        <v>0</v>
      </c>
      <c r="BF1033" s="232">
        <f>IF(N1033="snížená",J1033,0)</f>
        <v>0</v>
      </c>
      <c r="BG1033" s="232">
        <f>IF(N1033="zákl. přenesená",J1033,0)</f>
        <v>0</v>
      </c>
      <c r="BH1033" s="232">
        <f>IF(N1033="sníž. přenesená",J1033,0)</f>
        <v>0</v>
      </c>
      <c r="BI1033" s="232">
        <f>IF(N1033="nulová",J1033,0)</f>
        <v>0</v>
      </c>
      <c r="BJ1033" s="18" t="s">
        <v>83</v>
      </c>
      <c r="BK1033" s="232">
        <f>ROUND(I1033*H1033,2)</f>
        <v>0</v>
      </c>
      <c r="BL1033" s="18" t="s">
        <v>251</v>
      </c>
      <c r="BM1033" s="231" t="s">
        <v>1836</v>
      </c>
    </row>
    <row r="1034" s="11" customFormat="1" ht="22.8" customHeight="1">
      <c r="A1034" s="11"/>
      <c r="B1034" s="206"/>
      <c r="C1034" s="207"/>
      <c r="D1034" s="208" t="s">
        <v>75</v>
      </c>
      <c r="E1034" s="273" t="s">
        <v>1837</v>
      </c>
      <c r="F1034" s="273" t="s">
        <v>1838</v>
      </c>
      <c r="G1034" s="207"/>
      <c r="H1034" s="207"/>
      <c r="I1034" s="210"/>
      <c r="J1034" s="274">
        <f>BK1034</f>
        <v>0</v>
      </c>
      <c r="K1034" s="207"/>
      <c r="L1034" s="212"/>
      <c r="M1034" s="213"/>
      <c r="N1034" s="214"/>
      <c r="O1034" s="214"/>
      <c r="P1034" s="215">
        <f>SUM(P1035:P1042)</f>
        <v>0</v>
      </c>
      <c r="Q1034" s="214"/>
      <c r="R1034" s="215">
        <f>SUM(R1035:R1042)</f>
        <v>0</v>
      </c>
      <c r="S1034" s="214"/>
      <c r="T1034" s="216">
        <f>SUM(T1035:T1042)</f>
        <v>0</v>
      </c>
      <c r="U1034" s="11"/>
      <c r="V1034" s="11"/>
      <c r="W1034" s="11"/>
      <c r="X1034" s="11"/>
      <c r="Y1034" s="11"/>
      <c r="Z1034" s="11"/>
      <c r="AA1034" s="11"/>
      <c r="AB1034" s="11"/>
      <c r="AC1034" s="11"/>
      <c r="AD1034" s="11"/>
      <c r="AE1034" s="11"/>
      <c r="AR1034" s="217" t="s">
        <v>85</v>
      </c>
      <c r="AT1034" s="218" t="s">
        <v>75</v>
      </c>
      <c r="AU1034" s="218" t="s">
        <v>83</v>
      </c>
      <c r="AY1034" s="217" t="s">
        <v>173</v>
      </c>
      <c r="BK1034" s="219">
        <f>SUM(BK1035:BK1042)</f>
        <v>0</v>
      </c>
    </row>
    <row r="1035" s="2" customFormat="1" ht="24.15" customHeight="1">
      <c r="A1035" s="39"/>
      <c r="B1035" s="40"/>
      <c r="C1035" s="220" t="s">
        <v>1115</v>
      </c>
      <c r="D1035" s="220" t="s">
        <v>174</v>
      </c>
      <c r="E1035" s="221" t="s">
        <v>1839</v>
      </c>
      <c r="F1035" s="222" t="s">
        <v>1840</v>
      </c>
      <c r="G1035" s="223" t="s">
        <v>304</v>
      </c>
      <c r="H1035" s="224">
        <v>63.847999999999999</v>
      </c>
      <c r="I1035" s="225"/>
      <c r="J1035" s="226">
        <f>ROUND(I1035*H1035,2)</f>
        <v>0</v>
      </c>
      <c r="K1035" s="222" t="s">
        <v>283</v>
      </c>
      <c r="L1035" s="45"/>
      <c r="M1035" s="227" t="s">
        <v>1</v>
      </c>
      <c r="N1035" s="228" t="s">
        <v>41</v>
      </c>
      <c r="O1035" s="92"/>
      <c r="P1035" s="229">
        <f>O1035*H1035</f>
        <v>0</v>
      </c>
      <c r="Q1035" s="229">
        <v>0</v>
      </c>
      <c r="R1035" s="229">
        <f>Q1035*H1035</f>
        <v>0</v>
      </c>
      <c r="S1035" s="229">
        <v>0</v>
      </c>
      <c r="T1035" s="230">
        <f>S1035*H1035</f>
        <v>0</v>
      </c>
      <c r="U1035" s="39"/>
      <c r="V1035" s="39"/>
      <c r="W1035" s="39"/>
      <c r="X1035" s="39"/>
      <c r="Y1035" s="39"/>
      <c r="Z1035" s="39"/>
      <c r="AA1035" s="39"/>
      <c r="AB1035" s="39"/>
      <c r="AC1035" s="39"/>
      <c r="AD1035" s="39"/>
      <c r="AE1035" s="39"/>
      <c r="AR1035" s="231" t="s">
        <v>251</v>
      </c>
      <c r="AT1035" s="231" t="s">
        <v>174</v>
      </c>
      <c r="AU1035" s="231" t="s">
        <v>85</v>
      </c>
      <c r="AY1035" s="18" t="s">
        <v>173</v>
      </c>
      <c r="BE1035" s="232">
        <f>IF(N1035="základní",J1035,0)</f>
        <v>0</v>
      </c>
      <c r="BF1035" s="232">
        <f>IF(N1035="snížená",J1035,0)</f>
        <v>0</v>
      </c>
      <c r="BG1035" s="232">
        <f>IF(N1035="zákl. přenesená",J1035,0)</f>
        <v>0</v>
      </c>
      <c r="BH1035" s="232">
        <f>IF(N1035="sníž. přenesená",J1035,0)</f>
        <v>0</v>
      </c>
      <c r="BI1035" s="232">
        <f>IF(N1035="nulová",J1035,0)</f>
        <v>0</v>
      </c>
      <c r="BJ1035" s="18" t="s">
        <v>83</v>
      </c>
      <c r="BK1035" s="232">
        <f>ROUND(I1035*H1035,2)</f>
        <v>0</v>
      </c>
      <c r="BL1035" s="18" t="s">
        <v>251</v>
      </c>
      <c r="BM1035" s="231" t="s">
        <v>1841</v>
      </c>
    </row>
    <row r="1036" s="2" customFormat="1" ht="37.8" customHeight="1">
      <c r="A1036" s="39"/>
      <c r="B1036" s="40"/>
      <c r="C1036" s="220" t="s">
        <v>1842</v>
      </c>
      <c r="D1036" s="220" t="s">
        <v>174</v>
      </c>
      <c r="E1036" s="221" t="s">
        <v>1843</v>
      </c>
      <c r="F1036" s="222" t="s">
        <v>1844</v>
      </c>
      <c r="G1036" s="223" t="s">
        <v>304</v>
      </c>
      <c r="H1036" s="224">
        <v>63.847999999999999</v>
      </c>
      <c r="I1036" s="225"/>
      <c r="J1036" s="226">
        <f>ROUND(I1036*H1036,2)</f>
        <v>0</v>
      </c>
      <c r="K1036" s="222" t="s">
        <v>283</v>
      </c>
      <c r="L1036" s="45"/>
      <c r="M1036" s="227" t="s">
        <v>1</v>
      </c>
      <c r="N1036" s="228" t="s">
        <v>41</v>
      </c>
      <c r="O1036" s="92"/>
      <c r="P1036" s="229">
        <f>O1036*H1036</f>
        <v>0</v>
      </c>
      <c r="Q1036" s="229">
        <v>0</v>
      </c>
      <c r="R1036" s="229">
        <f>Q1036*H1036</f>
        <v>0</v>
      </c>
      <c r="S1036" s="229">
        <v>0</v>
      </c>
      <c r="T1036" s="230">
        <f>S1036*H1036</f>
        <v>0</v>
      </c>
      <c r="U1036" s="39"/>
      <c r="V1036" s="39"/>
      <c r="W1036" s="39"/>
      <c r="X1036" s="39"/>
      <c r="Y1036" s="39"/>
      <c r="Z1036" s="39"/>
      <c r="AA1036" s="39"/>
      <c r="AB1036" s="39"/>
      <c r="AC1036" s="39"/>
      <c r="AD1036" s="39"/>
      <c r="AE1036" s="39"/>
      <c r="AR1036" s="231" t="s">
        <v>251</v>
      </c>
      <c r="AT1036" s="231" t="s">
        <v>174</v>
      </c>
      <c r="AU1036" s="231" t="s">
        <v>85</v>
      </c>
      <c r="AY1036" s="18" t="s">
        <v>173</v>
      </c>
      <c r="BE1036" s="232">
        <f>IF(N1036="základní",J1036,0)</f>
        <v>0</v>
      </c>
      <c r="BF1036" s="232">
        <f>IF(N1036="snížená",J1036,0)</f>
        <v>0</v>
      </c>
      <c r="BG1036" s="232">
        <f>IF(N1036="zákl. přenesená",J1036,0)</f>
        <v>0</v>
      </c>
      <c r="BH1036" s="232">
        <f>IF(N1036="sníž. přenesená",J1036,0)</f>
        <v>0</v>
      </c>
      <c r="BI1036" s="232">
        <f>IF(N1036="nulová",J1036,0)</f>
        <v>0</v>
      </c>
      <c r="BJ1036" s="18" t="s">
        <v>83</v>
      </c>
      <c r="BK1036" s="232">
        <f>ROUND(I1036*H1036,2)</f>
        <v>0</v>
      </c>
      <c r="BL1036" s="18" t="s">
        <v>251</v>
      </c>
      <c r="BM1036" s="231" t="s">
        <v>1845</v>
      </c>
    </row>
    <row r="1037" s="12" customFormat="1">
      <c r="A1037" s="12"/>
      <c r="B1037" s="238"/>
      <c r="C1037" s="239"/>
      <c r="D1037" s="233" t="s">
        <v>182</v>
      </c>
      <c r="E1037" s="240" t="s">
        <v>1</v>
      </c>
      <c r="F1037" s="241" t="s">
        <v>699</v>
      </c>
      <c r="G1037" s="239"/>
      <c r="H1037" s="242">
        <v>63.847999999999999</v>
      </c>
      <c r="I1037" s="243"/>
      <c r="J1037" s="239"/>
      <c r="K1037" s="239"/>
      <c r="L1037" s="244"/>
      <c r="M1037" s="245"/>
      <c r="N1037" s="246"/>
      <c r="O1037" s="246"/>
      <c r="P1037" s="246"/>
      <c r="Q1037" s="246"/>
      <c r="R1037" s="246"/>
      <c r="S1037" s="246"/>
      <c r="T1037" s="247"/>
      <c r="U1037" s="12"/>
      <c r="V1037" s="12"/>
      <c r="W1037" s="12"/>
      <c r="X1037" s="12"/>
      <c r="Y1037" s="12"/>
      <c r="Z1037" s="12"/>
      <c r="AA1037" s="12"/>
      <c r="AB1037" s="12"/>
      <c r="AC1037" s="12"/>
      <c r="AD1037" s="12"/>
      <c r="AE1037" s="12"/>
      <c r="AT1037" s="248" t="s">
        <v>182</v>
      </c>
      <c r="AU1037" s="248" t="s">
        <v>85</v>
      </c>
      <c r="AV1037" s="12" t="s">
        <v>85</v>
      </c>
      <c r="AW1037" s="12" t="s">
        <v>32</v>
      </c>
      <c r="AX1037" s="12" t="s">
        <v>76</v>
      </c>
      <c r="AY1037" s="248" t="s">
        <v>173</v>
      </c>
    </row>
    <row r="1038" s="13" customFormat="1">
      <c r="A1038" s="13"/>
      <c r="B1038" s="249"/>
      <c r="C1038" s="250"/>
      <c r="D1038" s="233" t="s">
        <v>182</v>
      </c>
      <c r="E1038" s="251" t="s">
        <v>1</v>
      </c>
      <c r="F1038" s="252" t="s">
        <v>184</v>
      </c>
      <c r="G1038" s="250"/>
      <c r="H1038" s="253">
        <v>63.847999999999999</v>
      </c>
      <c r="I1038" s="254"/>
      <c r="J1038" s="250"/>
      <c r="K1038" s="250"/>
      <c r="L1038" s="255"/>
      <c r="M1038" s="256"/>
      <c r="N1038" s="257"/>
      <c r="O1038" s="257"/>
      <c r="P1038" s="257"/>
      <c r="Q1038" s="257"/>
      <c r="R1038" s="257"/>
      <c r="S1038" s="257"/>
      <c r="T1038" s="258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59" t="s">
        <v>182</v>
      </c>
      <c r="AU1038" s="259" t="s">
        <v>85</v>
      </c>
      <c r="AV1038" s="13" t="s">
        <v>178</v>
      </c>
      <c r="AW1038" s="13" t="s">
        <v>32</v>
      </c>
      <c r="AX1038" s="13" t="s">
        <v>83</v>
      </c>
      <c r="AY1038" s="259" t="s">
        <v>173</v>
      </c>
    </row>
    <row r="1039" s="2" customFormat="1" ht="16.5" customHeight="1">
      <c r="A1039" s="39"/>
      <c r="B1039" s="40"/>
      <c r="C1039" s="275" t="s">
        <v>1123</v>
      </c>
      <c r="D1039" s="275" t="s">
        <v>335</v>
      </c>
      <c r="E1039" s="276" t="s">
        <v>1846</v>
      </c>
      <c r="F1039" s="277" t="s">
        <v>1847</v>
      </c>
      <c r="G1039" s="278" t="s">
        <v>304</v>
      </c>
      <c r="H1039" s="279">
        <v>70.233000000000004</v>
      </c>
      <c r="I1039" s="280"/>
      <c r="J1039" s="281">
        <f>ROUND(I1039*H1039,2)</f>
        <v>0</v>
      </c>
      <c r="K1039" s="277" t="s">
        <v>283</v>
      </c>
      <c r="L1039" s="282"/>
      <c r="M1039" s="283" t="s">
        <v>1</v>
      </c>
      <c r="N1039" s="284" t="s">
        <v>41</v>
      </c>
      <c r="O1039" s="92"/>
      <c r="P1039" s="229">
        <f>O1039*H1039</f>
        <v>0</v>
      </c>
      <c r="Q1039" s="229">
        <v>0</v>
      </c>
      <c r="R1039" s="229">
        <f>Q1039*H1039</f>
        <v>0</v>
      </c>
      <c r="S1039" s="229">
        <v>0</v>
      </c>
      <c r="T1039" s="230">
        <f>S1039*H1039</f>
        <v>0</v>
      </c>
      <c r="U1039" s="39"/>
      <c r="V1039" s="39"/>
      <c r="W1039" s="39"/>
      <c r="X1039" s="39"/>
      <c r="Y1039" s="39"/>
      <c r="Z1039" s="39"/>
      <c r="AA1039" s="39"/>
      <c r="AB1039" s="39"/>
      <c r="AC1039" s="39"/>
      <c r="AD1039" s="39"/>
      <c r="AE1039" s="39"/>
      <c r="AR1039" s="231" t="s">
        <v>358</v>
      </c>
      <c r="AT1039" s="231" t="s">
        <v>335</v>
      </c>
      <c r="AU1039" s="231" t="s">
        <v>85</v>
      </c>
      <c r="AY1039" s="18" t="s">
        <v>173</v>
      </c>
      <c r="BE1039" s="232">
        <f>IF(N1039="základní",J1039,0)</f>
        <v>0</v>
      </c>
      <c r="BF1039" s="232">
        <f>IF(N1039="snížená",J1039,0)</f>
        <v>0</v>
      </c>
      <c r="BG1039" s="232">
        <f>IF(N1039="zákl. přenesená",J1039,0)</f>
        <v>0</v>
      </c>
      <c r="BH1039" s="232">
        <f>IF(N1039="sníž. přenesená",J1039,0)</f>
        <v>0</v>
      </c>
      <c r="BI1039" s="232">
        <f>IF(N1039="nulová",J1039,0)</f>
        <v>0</v>
      </c>
      <c r="BJ1039" s="18" t="s">
        <v>83</v>
      </c>
      <c r="BK1039" s="232">
        <f>ROUND(I1039*H1039,2)</f>
        <v>0</v>
      </c>
      <c r="BL1039" s="18" t="s">
        <v>251</v>
      </c>
      <c r="BM1039" s="231" t="s">
        <v>1848</v>
      </c>
    </row>
    <row r="1040" s="12" customFormat="1">
      <c r="A1040" s="12"/>
      <c r="B1040" s="238"/>
      <c r="C1040" s="239"/>
      <c r="D1040" s="233" t="s">
        <v>182</v>
      </c>
      <c r="E1040" s="240" t="s">
        <v>1</v>
      </c>
      <c r="F1040" s="241" t="s">
        <v>1849</v>
      </c>
      <c r="G1040" s="239"/>
      <c r="H1040" s="242">
        <v>70.233000000000004</v>
      </c>
      <c r="I1040" s="243"/>
      <c r="J1040" s="239"/>
      <c r="K1040" s="239"/>
      <c r="L1040" s="244"/>
      <c r="M1040" s="245"/>
      <c r="N1040" s="246"/>
      <c r="O1040" s="246"/>
      <c r="P1040" s="246"/>
      <c r="Q1040" s="246"/>
      <c r="R1040" s="246"/>
      <c r="S1040" s="246"/>
      <c r="T1040" s="247"/>
      <c r="U1040" s="12"/>
      <c r="V1040" s="12"/>
      <c r="W1040" s="12"/>
      <c r="X1040" s="12"/>
      <c r="Y1040" s="12"/>
      <c r="Z1040" s="12"/>
      <c r="AA1040" s="12"/>
      <c r="AB1040" s="12"/>
      <c r="AC1040" s="12"/>
      <c r="AD1040" s="12"/>
      <c r="AE1040" s="12"/>
      <c r="AT1040" s="248" t="s">
        <v>182</v>
      </c>
      <c r="AU1040" s="248" t="s">
        <v>85</v>
      </c>
      <c r="AV1040" s="12" t="s">
        <v>85</v>
      </c>
      <c r="AW1040" s="12" t="s">
        <v>32</v>
      </c>
      <c r="AX1040" s="12" t="s">
        <v>76</v>
      </c>
      <c r="AY1040" s="248" t="s">
        <v>173</v>
      </c>
    </row>
    <row r="1041" s="13" customFormat="1">
      <c r="A1041" s="13"/>
      <c r="B1041" s="249"/>
      <c r="C1041" s="250"/>
      <c r="D1041" s="233" t="s">
        <v>182</v>
      </c>
      <c r="E1041" s="251" t="s">
        <v>1</v>
      </c>
      <c r="F1041" s="252" t="s">
        <v>184</v>
      </c>
      <c r="G1041" s="250"/>
      <c r="H1041" s="253">
        <v>70.233000000000004</v>
      </c>
      <c r="I1041" s="254"/>
      <c r="J1041" s="250"/>
      <c r="K1041" s="250"/>
      <c r="L1041" s="255"/>
      <c r="M1041" s="256"/>
      <c r="N1041" s="257"/>
      <c r="O1041" s="257"/>
      <c r="P1041" s="257"/>
      <c r="Q1041" s="257"/>
      <c r="R1041" s="257"/>
      <c r="S1041" s="257"/>
      <c r="T1041" s="258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59" t="s">
        <v>182</v>
      </c>
      <c r="AU1041" s="259" t="s">
        <v>85</v>
      </c>
      <c r="AV1041" s="13" t="s">
        <v>178</v>
      </c>
      <c r="AW1041" s="13" t="s">
        <v>32</v>
      </c>
      <c r="AX1041" s="13" t="s">
        <v>83</v>
      </c>
      <c r="AY1041" s="259" t="s">
        <v>173</v>
      </c>
    </row>
    <row r="1042" s="2" customFormat="1" ht="49.05" customHeight="1">
      <c r="A1042" s="39"/>
      <c r="B1042" s="40"/>
      <c r="C1042" s="220" t="s">
        <v>1850</v>
      </c>
      <c r="D1042" s="220" t="s">
        <v>174</v>
      </c>
      <c r="E1042" s="221" t="s">
        <v>1851</v>
      </c>
      <c r="F1042" s="222" t="s">
        <v>1852</v>
      </c>
      <c r="G1042" s="223" t="s">
        <v>221</v>
      </c>
      <c r="H1042" s="224">
        <v>1.319</v>
      </c>
      <c r="I1042" s="225"/>
      <c r="J1042" s="226">
        <f>ROUND(I1042*H1042,2)</f>
        <v>0</v>
      </c>
      <c r="K1042" s="222" t="s">
        <v>283</v>
      </c>
      <c r="L1042" s="45"/>
      <c r="M1042" s="227" t="s">
        <v>1</v>
      </c>
      <c r="N1042" s="228" t="s">
        <v>41</v>
      </c>
      <c r="O1042" s="92"/>
      <c r="P1042" s="229">
        <f>O1042*H1042</f>
        <v>0</v>
      </c>
      <c r="Q1042" s="229">
        <v>0</v>
      </c>
      <c r="R1042" s="229">
        <f>Q1042*H1042</f>
        <v>0</v>
      </c>
      <c r="S1042" s="229">
        <v>0</v>
      </c>
      <c r="T1042" s="230">
        <f>S1042*H1042</f>
        <v>0</v>
      </c>
      <c r="U1042" s="39"/>
      <c r="V1042" s="39"/>
      <c r="W1042" s="39"/>
      <c r="X1042" s="39"/>
      <c r="Y1042" s="39"/>
      <c r="Z1042" s="39"/>
      <c r="AA1042" s="39"/>
      <c r="AB1042" s="39"/>
      <c r="AC1042" s="39"/>
      <c r="AD1042" s="39"/>
      <c r="AE1042" s="39"/>
      <c r="AR1042" s="231" t="s">
        <v>251</v>
      </c>
      <c r="AT1042" s="231" t="s">
        <v>174</v>
      </c>
      <c r="AU1042" s="231" t="s">
        <v>85</v>
      </c>
      <c r="AY1042" s="18" t="s">
        <v>173</v>
      </c>
      <c r="BE1042" s="232">
        <f>IF(N1042="základní",J1042,0)</f>
        <v>0</v>
      </c>
      <c r="BF1042" s="232">
        <f>IF(N1042="snížená",J1042,0)</f>
        <v>0</v>
      </c>
      <c r="BG1042" s="232">
        <f>IF(N1042="zákl. přenesená",J1042,0)</f>
        <v>0</v>
      </c>
      <c r="BH1042" s="232">
        <f>IF(N1042="sníž. přenesená",J1042,0)</f>
        <v>0</v>
      </c>
      <c r="BI1042" s="232">
        <f>IF(N1042="nulová",J1042,0)</f>
        <v>0</v>
      </c>
      <c r="BJ1042" s="18" t="s">
        <v>83</v>
      </c>
      <c r="BK1042" s="232">
        <f>ROUND(I1042*H1042,2)</f>
        <v>0</v>
      </c>
      <c r="BL1042" s="18" t="s">
        <v>251</v>
      </c>
      <c r="BM1042" s="231" t="s">
        <v>1853</v>
      </c>
    </row>
    <row r="1043" s="11" customFormat="1" ht="22.8" customHeight="1">
      <c r="A1043" s="11"/>
      <c r="B1043" s="206"/>
      <c r="C1043" s="207"/>
      <c r="D1043" s="208" t="s">
        <v>75</v>
      </c>
      <c r="E1043" s="273" t="s">
        <v>1854</v>
      </c>
      <c r="F1043" s="273" t="s">
        <v>1855</v>
      </c>
      <c r="G1043" s="207"/>
      <c r="H1043" s="207"/>
      <c r="I1043" s="210"/>
      <c r="J1043" s="274">
        <f>BK1043</f>
        <v>0</v>
      </c>
      <c r="K1043" s="207"/>
      <c r="L1043" s="212"/>
      <c r="M1043" s="213"/>
      <c r="N1043" s="214"/>
      <c r="O1043" s="214"/>
      <c r="P1043" s="215">
        <f>SUM(P1044:P1055)</f>
        <v>0</v>
      </c>
      <c r="Q1043" s="214"/>
      <c r="R1043" s="215">
        <f>SUM(R1044:R1055)</f>
        <v>0</v>
      </c>
      <c r="S1043" s="214"/>
      <c r="T1043" s="216">
        <f>SUM(T1044:T1055)</f>
        <v>0</v>
      </c>
      <c r="U1043" s="11"/>
      <c r="V1043" s="11"/>
      <c r="W1043" s="11"/>
      <c r="X1043" s="11"/>
      <c r="Y1043" s="11"/>
      <c r="Z1043" s="11"/>
      <c r="AA1043" s="11"/>
      <c r="AB1043" s="11"/>
      <c r="AC1043" s="11"/>
      <c r="AD1043" s="11"/>
      <c r="AE1043" s="11"/>
      <c r="AR1043" s="217" t="s">
        <v>85</v>
      </c>
      <c r="AT1043" s="218" t="s">
        <v>75</v>
      </c>
      <c r="AU1043" s="218" t="s">
        <v>83</v>
      </c>
      <c r="AY1043" s="217" t="s">
        <v>173</v>
      </c>
      <c r="BK1043" s="219">
        <f>SUM(BK1044:BK1055)</f>
        <v>0</v>
      </c>
    </row>
    <row r="1044" s="2" customFormat="1" ht="24.15" customHeight="1">
      <c r="A1044" s="39"/>
      <c r="B1044" s="40"/>
      <c r="C1044" s="220" t="s">
        <v>1132</v>
      </c>
      <c r="D1044" s="220" t="s">
        <v>174</v>
      </c>
      <c r="E1044" s="221" t="s">
        <v>1856</v>
      </c>
      <c r="F1044" s="222" t="s">
        <v>1857</v>
      </c>
      <c r="G1044" s="223" t="s">
        <v>304</v>
      </c>
      <c r="H1044" s="224">
        <v>157.959</v>
      </c>
      <c r="I1044" s="225"/>
      <c r="J1044" s="226">
        <f>ROUND(I1044*H1044,2)</f>
        <v>0</v>
      </c>
      <c r="K1044" s="222" t="s">
        <v>283</v>
      </c>
      <c r="L1044" s="45"/>
      <c r="M1044" s="227" t="s">
        <v>1</v>
      </c>
      <c r="N1044" s="228" t="s">
        <v>41</v>
      </c>
      <c r="O1044" s="92"/>
      <c r="P1044" s="229">
        <f>O1044*H1044</f>
        <v>0</v>
      </c>
      <c r="Q1044" s="229">
        <v>0</v>
      </c>
      <c r="R1044" s="229">
        <f>Q1044*H1044</f>
        <v>0</v>
      </c>
      <c r="S1044" s="229">
        <v>0</v>
      </c>
      <c r="T1044" s="230">
        <f>S1044*H1044</f>
        <v>0</v>
      </c>
      <c r="U1044" s="39"/>
      <c r="V1044" s="39"/>
      <c r="W1044" s="39"/>
      <c r="X1044" s="39"/>
      <c r="Y1044" s="39"/>
      <c r="Z1044" s="39"/>
      <c r="AA1044" s="39"/>
      <c r="AB1044" s="39"/>
      <c r="AC1044" s="39"/>
      <c r="AD1044" s="39"/>
      <c r="AE1044" s="39"/>
      <c r="AR1044" s="231" t="s">
        <v>251</v>
      </c>
      <c r="AT1044" s="231" t="s">
        <v>174</v>
      </c>
      <c r="AU1044" s="231" t="s">
        <v>85</v>
      </c>
      <c r="AY1044" s="18" t="s">
        <v>173</v>
      </c>
      <c r="BE1044" s="232">
        <f>IF(N1044="základní",J1044,0)</f>
        <v>0</v>
      </c>
      <c r="BF1044" s="232">
        <f>IF(N1044="snížená",J1044,0)</f>
        <v>0</v>
      </c>
      <c r="BG1044" s="232">
        <f>IF(N1044="zákl. přenesená",J1044,0)</f>
        <v>0</v>
      </c>
      <c r="BH1044" s="232">
        <f>IF(N1044="sníž. přenesená",J1044,0)</f>
        <v>0</v>
      </c>
      <c r="BI1044" s="232">
        <f>IF(N1044="nulová",J1044,0)</f>
        <v>0</v>
      </c>
      <c r="BJ1044" s="18" t="s">
        <v>83</v>
      </c>
      <c r="BK1044" s="232">
        <f>ROUND(I1044*H1044,2)</f>
        <v>0</v>
      </c>
      <c r="BL1044" s="18" t="s">
        <v>251</v>
      </c>
      <c r="BM1044" s="231" t="s">
        <v>1858</v>
      </c>
    </row>
    <row r="1045" s="12" customFormat="1">
      <c r="A1045" s="12"/>
      <c r="B1045" s="238"/>
      <c r="C1045" s="239"/>
      <c r="D1045" s="233" t="s">
        <v>182</v>
      </c>
      <c r="E1045" s="240" t="s">
        <v>1</v>
      </c>
      <c r="F1045" s="241" t="s">
        <v>1859</v>
      </c>
      <c r="G1045" s="239"/>
      <c r="H1045" s="242">
        <v>67.400000000000006</v>
      </c>
      <c r="I1045" s="243"/>
      <c r="J1045" s="239"/>
      <c r="K1045" s="239"/>
      <c r="L1045" s="244"/>
      <c r="M1045" s="245"/>
      <c r="N1045" s="246"/>
      <c r="O1045" s="246"/>
      <c r="P1045" s="246"/>
      <c r="Q1045" s="246"/>
      <c r="R1045" s="246"/>
      <c r="S1045" s="246"/>
      <c r="T1045" s="247"/>
      <c r="U1045" s="12"/>
      <c r="V1045" s="12"/>
      <c r="W1045" s="12"/>
      <c r="X1045" s="12"/>
      <c r="Y1045" s="12"/>
      <c r="Z1045" s="12"/>
      <c r="AA1045" s="12"/>
      <c r="AB1045" s="12"/>
      <c r="AC1045" s="12"/>
      <c r="AD1045" s="12"/>
      <c r="AE1045" s="12"/>
      <c r="AT1045" s="248" t="s">
        <v>182</v>
      </c>
      <c r="AU1045" s="248" t="s">
        <v>85</v>
      </c>
      <c r="AV1045" s="12" t="s">
        <v>85</v>
      </c>
      <c r="AW1045" s="12" t="s">
        <v>32</v>
      </c>
      <c r="AX1045" s="12" t="s">
        <v>76</v>
      </c>
      <c r="AY1045" s="248" t="s">
        <v>173</v>
      </c>
    </row>
    <row r="1046" s="15" customFormat="1">
      <c r="A1046" s="15"/>
      <c r="B1046" s="285"/>
      <c r="C1046" s="286"/>
      <c r="D1046" s="233" t="s">
        <v>182</v>
      </c>
      <c r="E1046" s="287" t="s">
        <v>1</v>
      </c>
      <c r="F1046" s="288" t="s">
        <v>1860</v>
      </c>
      <c r="G1046" s="286"/>
      <c r="H1046" s="287" t="s">
        <v>1</v>
      </c>
      <c r="I1046" s="289"/>
      <c r="J1046" s="286"/>
      <c r="K1046" s="286"/>
      <c r="L1046" s="290"/>
      <c r="M1046" s="291"/>
      <c r="N1046" s="292"/>
      <c r="O1046" s="292"/>
      <c r="P1046" s="292"/>
      <c r="Q1046" s="292"/>
      <c r="R1046" s="292"/>
      <c r="S1046" s="292"/>
      <c r="T1046" s="293"/>
      <c r="U1046" s="15"/>
      <c r="V1046" s="15"/>
      <c r="W1046" s="15"/>
      <c r="X1046" s="15"/>
      <c r="Y1046" s="15"/>
      <c r="Z1046" s="15"/>
      <c r="AA1046" s="15"/>
      <c r="AB1046" s="15"/>
      <c r="AC1046" s="15"/>
      <c r="AD1046" s="15"/>
      <c r="AE1046" s="15"/>
      <c r="AT1046" s="294" t="s">
        <v>182</v>
      </c>
      <c r="AU1046" s="294" t="s">
        <v>85</v>
      </c>
      <c r="AV1046" s="15" t="s">
        <v>83</v>
      </c>
      <c r="AW1046" s="15" t="s">
        <v>32</v>
      </c>
      <c r="AX1046" s="15" t="s">
        <v>76</v>
      </c>
      <c r="AY1046" s="294" t="s">
        <v>173</v>
      </c>
    </row>
    <row r="1047" s="12" customFormat="1">
      <c r="A1047" s="12"/>
      <c r="B1047" s="238"/>
      <c r="C1047" s="239"/>
      <c r="D1047" s="233" t="s">
        <v>182</v>
      </c>
      <c r="E1047" s="240" t="s">
        <v>1</v>
      </c>
      <c r="F1047" s="241" t="s">
        <v>1861</v>
      </c>
      <c r="G1047" s="239"/>
      <c r="H1047" s="242">
        <v>34.674999999999997</v>
      </c>
      <c r="I1047" s="243"/>
      <c r="J1047" s="239"/>
      <c r="K1047" s="239"/>
      <c r="L1047" s="244"/>
      <c r="M1047" s="245"/>
      <c r="N1047" s="246"/>
      <c r="O1047" s="246"/>
      <c r="P1047" s="246"/>
      <c r="Q1047" s="246"/>
      <c r="R1047" s="246"/>
      <c r="S1047" s="246"/>
      <c r="T1047" s="247"/>
      <c r="U1047" s="12"/>
      <c r="V1047" s="12"/>
      <c r="W1047" s="12"/>
      <c r="X1047" s="12"/>
      <c r="Y1047" s="12"/>
      <c r="Z1047" s="12"/>
      <c r="AA1047" s="12"/>
      <c r="AB1047" s="12"/>
      <c r="AC1047" s="12"/>
      <c r="AD1047" s="12"/>
      <c r="AE1047" s="12"/>
      <c r="AT1047" s="248" t="s">
        <v>182</v>
      </c>
      <c r="AU1047" s="248" t="s">
        <v>85</v>
      </c>
      <c r="AV1047" s="12" t="s">
        <v>85</v>
      </c>
      <c r="AW1047" s="12" t="s">
        <v>32</v>
      </c>
      <c r="AX1047" s="12" t="s">
        <v>76</v>
      </c>
      <c r="AY1047" s="248" t="s">
        <v>173</v>
      </c>
    </row>
    <row r="1048" s="12" customFormat="1">
      <c r="A1048" s="12"/>
      <c r="B1048" s="238"/>
      <c r="C1048" s="239"/>
      <c r="D1048" s="233" t="s">
        <v>182</v>
      </c>
      <c r="E1048" s="240" t="s">
        <v>1</v>
      </c>
      <c r="F1048" s="241" t="s">
        <v>1862</v>
      </c>
      <c r="G1048" s="239"/>
      <c r="H1048" s="242">
        <v>40.884</v>
      </c>
      <c r="I1048" s="243"/>
      <c r="J1048" s="239"/>
      <c r="K1048" s="239"/>
      <c r="L1048" s="244"/>
      <c r="M1048" s="245"/>
      <c r="N1048" s="246"/>
      <c r="O1048" s="246"/>
      <c r="P1048" s="246"/>
      <c r="Q1048" s="246"/>
      <c r="R1048" s="246"/>
      <c r="S1048" s="246"/>
      <c r="T1048" s="247"/>
      <c r="U1048" s="12"/>
      <c r="V1048" s="12"/>
      <c r="W1048" s="12"/>
      <c r="X1048" s="12"/>
      <c r="Y1048" s="12"/>
      <c r="Z1048" s="12"/>
      <c r="AA1048" s="12"/>
      <c r="AB1048" s="12"/>
      <c r="AC1048" s="12"/>
      <c r="AD1048" s="12"/>
      <c r="AE1048" s="12"/>
      <c r="AT1048" s="248" t="s">
        <v>182</v>
      </c>
      <c r="AU1048" s="248" t="s">
        <v>85</v>
      </c>
      <c r="AV1048" s="12" t="s">
        <v>85</v>
      </c>
      <c r="AW1048" s="12" t="s">
        <v>32</v>
      </c>
      <c r="AX1048" s="12" t="s">
        <v>76</v>
      </c>
      <c r="AY1048" s="248" t="s">
        <v>173</v>
      </c>
    </row>
    <row r="1049" s="12" customFormat="1">
      <c r="A1049" s="12"/>
      <c r="B1049" s="238"/>
      <c r="C1049" s="239"/>
      <c r="D1049" s="233" t="s">
        <v>182</v>
      </c>
      <c r="E1049" s="240" t="s">
        <v>1</v>
      </c>
      <c r="F1049" s="241" t="s">
        <v>1863</v>
      </c>
      <c r="G1049" s="239"/>
      <c r="H1049" s="242">
        <v>15</v>
      </c>
      <c r="I1049" s="243"/>
      <c r="J1049" s="239"/>
      <c r="K1049" s="239"/>
      <c r="L1049" s="244"/>
      <c r="M1049" s="245"/>
      <c r="N1049" s="246"/>
      <c r="O1049" s="246"/>
      <c r="P1049" s="246"/>
      <c r="Q1049" s="246"/>
      <c r="R1049" s="246"/>
      <c r="S1049" s="246"/>
      <c r="T1049" s="247"/>
      <c r="U1049" s="12"/>
      <c r="V1049" s="12"/>
      <c r="W1049" s="12"/>
      <c r="X1049" s="12"/>
      <c r="Y1049" s="12"/>
      <c r="Z1049" s="12"/>
      <c r="AA1049" s="12"/>
      <c r="AB1049" s="12"/>
      <c r="AC1049" s="12"/>
      <c r="AD1049" s="12"/>
      <c r="AE1049" s="12"/>
      <c r="AT1049" s="248" t="s">
        <v>182</v>
      </c>
      <c r="AU1049" s="248" t="s">
        <v>85</v>
      </c>
      <c r="AV1049" s="12" t="s">
        <v>85</v>
      </c>
      <c r="AW1049" s="12" t="s">
        <v>32</v>
      </c>
      <c r="AX1049" s="12" t="s">
        <v>76</v>
      </c>
      <c r="AY1049" s="248" t="s">
        <v>173</v>
      </c>
    </row>
    <row r="1050" s="13" customFormat="1">
      <c r="A1050" s="13"/>
      <c r="B1050" s="249"/>
      <c r="C1050" s="250"/>
      <c r="D1050" s="233" t="s">
        <v>182</v>
      </c>
      <c r="E1050" s="251" t="s">
        <v>1</v>
      </c>
      <c r="F1050" s="252" t="s">
        <v>184</v>
      </c>
      <c r="G1050" s="250"/>
      <c r="H1050" s="253">
        <v>157.959</v>
      </c>
      <c r="I1050" s="254"/>
      <c r="J1050" s="250"/>
      <c r="K1050" s="250"/>
      <c r="L1050" s="255"/>
      <c r="M1050" s="256"/>
      <c r="N1050" s="257"/>
      <c r="O1050" s="257"/>
      <c r="P1050" s="257"/>
      <c r="Q1050" s="257"/>
      <c r="R1050" s="257"/>
      <c r="S1050" s="257"/>
      <c r="T1050" s="258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59" t="s">
        <v>182</v>
      </c>
      <c r="AU1050" s="259" t="s">
        <v>85</v>
      </c>
      <c r="AV1050" s="13" t="s">
        <v>178</v>
      </c>
      <c r="AW1050" s="13" t="s">
        <v>32</v>
      </c>
      <c r="AX1050" s="13" t="s">
        <v>83</v>
      </c>
      <c r="AY1050" s="259" t="s">
        <v>173</v>
      </c>
    </row>
    <row r="1051" s="2" customFormat="1" ht="44.25" customHeight="1">
      <c r="A1051" s="39"/>
      <c r="B1051" s="40"/>
      <c r="C1051" s="220" t="s">
        <v>1864</v>
      </c>
      <c r="D1051" s="220" t="s">
        <v>174</v>
      </c>
      <c r="E1051" s="221" t="s">
        <v>1865</v>
      </c>
      <c r="F1051" s="222" t="s">
        <v>1866</v>
      </c>
      <c r="G1051" s="223" t="s">
        <v>304</v>
      </c>
      <c r="H1051" s="224">
        <v>157.959</v>
      </c>
      <c r="I1051" s="225"/>
      <c r="J1051" s="226">
        <f>ROUND(I1051*H1051,2)</f>
        <v>0</v>
      </c>
      <c r="K1051" s="222" t="s">
        <v>283</v>
      </c>
      <c r="L1051" s="45"/>
      <c r="M1051" s="227" t="s">
        <v>1</v>
      </c>
      <c r="N1051" s="228" t="s">
        <v>41</v>
      </c>
      <c r="O1051" s="92"/>
      <c r="P1051" s="229">
        <f>O1051*H1051</f>
        <v>0</v>
      </c>
      <c r="Q1051" s="229">
        <v>0</v>
      </c>
      <c r="R1051" s="229">
        <f>Q1051*H1051</f>
        <v>0</v>
      </c>
      <c r="S1051" s="229">
        <v>0</v>
      </c>
      <c r="T1051" s="230">
        <f>S1051*H1051</f>
        <v>0</v>
      </c>
      <c r="U1051" s="39"/>
      <c r="V1051" s="39"/>
      <c r="W1051" s="39"/>
      <c r="X1051" s="39"/>
      <c r="Y1051" s="39"/>
      <c r="Z1051" s="39"/>
      <c r="AA1051" s="39"/>
      <c r="AB1051" s="39"/>
      <c r="AC1051" s="39"/>
      <c r="AD1051" s="39"/>
      <c r="AE1051" s="39"/>
      <c r="AR1051" s="231" t="s">
        <v>251</v>
      </c>
      <c r="AT1051" s="231" t="s">
        <v>174</v>
      </c>
      <c r="AU1051" s="231" t="s">
        <v>85</v>
      </c>
      <c r="AY1051" s="18" t="s">
        <v>173</v>
      </c>
      <c r="BE1051" s="232">
        <f>IF(N1051="základní",J1051,0)</f>
        <v>0</v>
      </c>
      <c r="BF1051" s="232">
        <f>IF(N1051="snížená",J1051,0)</f>
        <v>0</v>
      </c>
      <c r="BG1051" s="232">
        <f>IF(N1051="zákl. přenesená",J1051,0)</f>
        <v>0</v>
      </c>
      <c r="BH1051" s="232">
        <f>IF(N1051="sníž. přenesená",J1051,0)</f>
        <v>0</v>
      </c>
      <c r="BI1051" s="232">
        <f>IF(N1051="nulová",J1051,0)</f>
        <v>0</v>
      </c>
      <c r="BJ1051" s="18" t="s">
        <v>83</v>
      </c>
      <c r="BK1051" s="232">
        <f>ROUND(I1051*H1051,2)</f>
        <v>0</v>
      </c>
      <c r="BL1051" s="18" t="s">
        <v>251</v>
      </c>
      <c r="BM1051" s="231" t="s">
        <v>1867</v>
      </c>
    </row>
    <row r="1052" s="2" customFormat="1" ht="24.15" customHeight="1">
      <c r="A1052" s="39"/>
      <c r="B1052" s="40"/>
      <c r="C1052" s="220" t="s">
        <v>1140</v>
      </c>
      <c r="D1052" s="220" t="s">
        <v>174</v>
      </c>
      <c r="E1052" s="221" t="s">
        <v>1868</v>
      </c>
      <c r="F1052" s="222" t="s">
        <v>1869</v>
      </c>
      <c r="G1052" s="223" t="s">
        <v>304</v>
      </c>
      <c r="H1052" s="224">
        <v>157.959</v>
      </c>
      <c r="I1052" s="225"/>
      <c r="J1052" s="226">
        <f>ROUND(I1052*H1052,2)</f>
        <v>0</v>
      </c>
      <c r="K1052" s="222" t="s">
        <v>283</v>
      </c>
      <c r="L1052" s="45"/>
      <c r="M1052" s="227" t="s">
        <v>1</v>
      </c>
      <c r="N1052" s="228" t="s">
        <v>41</v>
      </c>
      <c r="O1052" s="92"/>
      <c r="P1052" s="229">
        <f>O1052*H1052</f>
        <v>0</v>
      </c>
      <c r="Q1052" s="229">
        <v>0</v>
      </c>
      <c r="R1052" s="229">
        <f>Q1052*H1052</f>
        <v>0</v>
      </c>
      <c r="S1052" s="229">
        <v>0</v>
      </c>
      <c r="T1052" s="230">
        <f>S1052*H1052</f>
        <v>0</v>
      </c>
      <c r="U1052" s="39"/>
      <c r="V1052" s="39"/>
      <c r="W1052" s="39"/>
      <c r="X1052" s="39"/>
      <c r="Y1052" s="39"/>
      <c r="Z1052" s="39"/>
      <c r="AA1052" s="39"/>
      <c r="AB1052" s="39"/>
      <c r="AC1052" s="39"/>
      <c r="AD1052" s="39"/>
      <c r="AE1052" s="39"/>
      <c r="AR1052" s="231" t="s">
        <v>251</v>
      </c>
      <c r="AT1052" s="231" t="s">
        <v>174</v>
      </c>
      <c r="AU1052" s="231" t="s">
        <v>85</v>
      </c>
      <c r="AY1052" s="18" t="s">
        <v>173</v>
      </c>
      <c r="BE1052" s="232">
        <f>IF(N1052="základní",J1052,0)</f>
        <v>0</v>
      </c>
      <c r="BF1052" s="232">
        <f>IF(N1052="snížená",J1052,0)</f>
        <v>0</v>
      </c>
      <c r="BG1052" s="232">
        <f>IF(N1052="zákl. přenesená",J1052,0)</f>
        <v>0</v>
      </c>
      <c r="BH1052" s="232">
        <f>IF(N1052="sníž. přenesená",J1052,0)</f>
        <v>0</v>
      </c>
      <c r="BI1052" s="232">
        <f>IF(N1052="nulová",J1052,0)</f>
        <v>0</v>
      </c>
      <c r="BJ1052" s="18" t="s">
        <v>83</v>
      </c>
      <c r="BK1052" s="232">
        <f>ROUND(I1052*H1052,2)</f>
        <v>0</v>
      </c>
      <c r="BL1052" s="18" t="s">
        <v>251</v>
      </c>
      <c r="BM1052" s="231" t="s">
        <v>1870</v>
      </c>
    </row>
    <row r="1053" s="2" customFormat="1" ht="21.75" customHeight="1">
      <c r="A1053" s="39"/>
      <c r="B1053" s="40"/>
      <c r="C1053" s="220" t="s">
        <v>1871</v>
      </c>
      <c r="D1053" s="220" t="s">
        <v>174</v>
      </c>
      <c r="E1053" s="221" t="s">
        <v>1872</v>
      </c>
      <c r="F1053" s="222" t="s">
        <v>1873</v>
      </c>
      <c r="G1053" s="223" t="s">
        <v>304</v>
      </c>
      <c r="H1053" s="224">
        <v>12.369999999999999</v>
      </c>
      <c r="I1053" s="225"/>
      <c r="J1053" s="226">
        <f>ROUND(I1053*H1053,2)</f>
        <v>0</v>
      </c>
      <c r="K1053" s="222" t="s">
        <v>283</v>
      </c>
      <c r="L1053" s="45"/>
      <c r="M1053" s="227" t="s">
        <v>1</v>
      </c>
      <c r="N1053" s="228" t="s">
        <v>41</v>
      </c>
      <c r="O1053" s="92"/>
      <c r="P1053" s="229">
        <f>O1053*H1053</f>
        <v>0</v>
      </c>
      <c r="Q1053" s="229">
        <v>0</v>
      </c>
      <c r="R1053" s="229">
        <f>Q1053*H1053</f>
        <v>0</v>
      </c>
      <c r="S1053" s="229">
        <v>0</v>
      </c>
      <c r="T1053" s="230">
        <f>S1053*H1053</f>
        <v>0</v>
      </c>
      <c r="U1053" s="39"/>
      <c r="V1053" s="39"/>
      <c r="W1053" s="39"/>
      <c r="X1053" s="39"/>
      <c r="Y1053" s="39"/>
      <c r="Z1053" s="39"/>
      <c r="AA1053" s="39"/>
      <c r="AB1053" s="39"/>
      <c r="AC1053" s="39"/>
      <c r="AD1053" s="39"/>
      <c r="AE1053" s="39"/>
      <c r="AR1053" s="231" t="s">
        <v>251</v>
      </c>
      <c r="AT1053" s="231" t="s">
        <v>174</v>
      </c>
      <c r="AU1053" s="231" t="s">
        <v>85</v>
      </c>
      <c r="AY1053" s="18" t="s">
        <v>173</v>
      </c>
      <c r="BE1053" s="232">
        <f>IF(N1053="základní",J1053,0)</f>
        <v>0</v>
      </c>
      <c r="BF1053" s="232">
        <f>IF(N1053="snížená",J1053,0)</f>
        <v>0</v>
      </c>
      <c r="BG1053" s="232">
        <f>IF(N1053="zákl. přenesená",J1053,0)</f>
        <v>0</v>
      </c>
      <c r="BH1053" s="232">
        <f>IF(N1053="sníž. přenesená",J1053,0)</f>
        <v>0</v>
      </c>
      <c r="BI1053" s="232">
        <f>IF(N1053="nulová",J1053,0)</f>
        <v>0</v>
      </c>
      <c r="BJ1053" s="18" t="s">
        <v>83</v>
      </c>
      <c r="BK1053" s="232">
        <f>ROUND(I1053*H1053,2)</f>
        <v>0</v>
      </c>
      <c r="BL1053" s="18" t="s">
        <v>251</v>
      </c>
      <c r="BM1053" s="231" t="s">
        <v>1004</v>
      </c>
    </row>
    <row r="1054" s="2" customFormat="1" ht="24.15" customHeight="1">
      <c r="A1054" s="39"/>
      <c r="B1054" s="40"/>
      <c r="C1054" s="220" t="s">
        <v>1144</v>
      </c>
      <c r="D1054" s="220" t="s">
        <v>174</v>
      </c>
      <c r="E1054" s="221" t="s">
        <v>1874</v>
      </c>
      <c r="F1054" s="222" t="s">
        <v>1875</v>
      </c>
      <c r="G1054" s="223" t="s">
        <v>304</v>
      </c>
      <c r="H1054" s="224">
        <v>12.369999999999999</v>
      </c>
      <c r="I1054" s="225"/>
      <c r="J1054" s="226">
        <f>ROUND(I1054*H1054,2)</f>
        <v>0</v>
      </c>
      <c r="K1054" s="222" t="s">
        <v>283</v>
      </c>
      <c r="L1054" s="45"/>
      <c r="M1054" s="227" t="s">
        <v>1</v>
      </c>
      <c r="N1054" s="228" t="s">
        <v>41</v>
      </c>
      <c r="O1054" s="92"/>
      <c r="P1054" s="229">
        <f>O1054*H1054</f>
        <v>0</v>
      </c>
      <c r="Q1054" s="229">
        <v>0</v>
      </c>
      <c r="R1054" s="229">
        <f>Q1054*H1054</f>
        <v>0</v>
      </c>
      <c r="S1054" s="229">
        <v>0</v>
      </c>
      <c r="T1054" s="230">
        <f>S1054*H1054</f>
        <v>0</v>
      </c>
      <c r="U1054" s="39"/>
      <c r="V1054" s="39"/>
      <c r="W1054" s="39"/>
      <c r="X1054" s="39"/>
      <c r="Y1054" s="39"/>
      <c r="Z1054" s="39"/>
      <c r="AA1054" s="39"/>
      <c r="AB1054" s="39"/>
      <c r="AC1054" s="39"/>
      <c r="AD1054" s="39"/>
      <c r="AE1054" s="39"/>
      <c r="AR1054" s="231" t="s">
        <v>251</v>
      </c>
      <c r="AT1054" s="231" t="s">
        <v>174</v>
      </c>
      <c r="AU1054" s="231" t="s">
        <v>85</v>
      </c>
      <c r="AY1054" s="18" t="s">
        <v>173</v>
      </c>
      <c r="BE1054" s="232">
        <f>IF(N1054="základní",J1054,0)</f>
        <v>0</v>
      </c>
      <c r="BF1054" s="232">
        <f>IF(N1054="snížená",J1054,0)</f>
        <v>0</v>
      </c>
      <c r="BG1054" s="232">
        <f>IF(N1054="zákl. přenesená",J1054,0)</f>
        <v>0</v>
      </c>
      <c r="BH1054" s="232">
        <f>IF(N1054="sníž. přenesená",J1054,0)</f>
        <v>0</v>
      </c>
      <c r="BI1054" s="232">
        <f>IF(N1054="nulová",J1054,0)</f>
        <v>0</v>
      </c>
      <c r="BJ1054" s="18" t="s">
        <v>83</v>
      </c>
      <c r="BK1054" s="232">
        <f>ROUND(I1054*H1054,2)</f>
        <v>0</v>
      </c>
      <c r="BL1054" s="18" t="s">
        <v>251</v>
      </c>
      <c r="BM1054" s="231" t="s">
        <v>1876</v>
      </c>
    </row>
    <row r="1055" s="2" customFormat="1" ht="44.25" customHeight="1">
      <c r="A1055" s="39"/>
      <c r="B1055" s="40"/>
      <c r="C1055" s="220" t="s">
        <v>1877</v>
      </c>
      <c r="D1055" s="220" t="s">
        <v>174</v>
      </c>
      <c r="E1055" s="221" t="s">
        <v>1878</v>
      </c>
      <c r="F1055" s="222" t="s">
        <v>1879</v>
      </c>
      <c r="G1055" s="223" t="s">
        <v>304</v>
      </c>
      <c r="H1055" s="224">
        <v>12.369999999999999</v>
      </c>
      <c r="I1055" s="225"/>
      <c r="J1055" s="226">
        <f>ROUND(I1055*H1055,2)</f>
        <v>0</v>
      </c>
      <c r="K1055" s="222" t="s">
        <v>283</v>
      </c>
      <c r="L1055" s="45"/>
      <c r="M1055" s="227" t="s">
        <v>1</v>
      </c>
      <c r="N1055" s="228" t="s">
        <v>41</v>
      </c>
      <c r="O1055" s="92"/>
      <c r="P1055" s="229">
        <f>O1055*H1055</f>
        <v>0</v>
      </c>
      <c r="Q1055" s="229">
        <v>0</v>
      </c>
      <c r="R1055" s="229">
        <f>Q1055*H1055</f>
        <v>0</v>
      </c>
      <c r="S1055" s="229">
        <v>0</v>
      </c>
      <c r="T1055" s="230">
        <f>S1055*H1055</f>
        <v>0</v>
      </c>
      <c r="U1055" s="39"/>
      <c r="V1055" s="39"/>
      <c r="W1055" s="39"/>
      <c r="X1055" s="39"/>
      <c r="Y1055" s="39"/>
      <c r="Z1055" s="39"/>
      <c r="AA1055" s="39"/>
      <c r="AB1055" s="39"/>
      <c r="AC1055" s="39"/>
      <c r="AD1055" s="39"/>
      <c r="AE1055" s="39"/>
      <c r="AR1055" s="231" t="s">
        <v>251</v>
      </c>
      <c r="AT1055" s="231" t="s">
        <v>174</v>
      </c>
      <c r="AU1055" s="231" t="s">
        <v>85</v>
      </c>
      <c r="AY1055" s="18" t="s">
        <v>173</v>
      </c>
      <c r="BE1055" s="232">
        <f>IF(N1055="základní",J1055,0)</f>
        <v>0</v>
      </c>
      <c r="BF1055" s="232">
        <f>IF(N1055="snížená",J1055,0)</f>
        <v>0</v>
      </c>
      <c r="BG1055" s="232">
        <f>IF(N1055="zákl. přenesená",J1055,0)</f>
        <v>0</v>
      </c>
      <c r="BH1055" s="232">
        <f>IF(N1055="sníž. přenesená",J1055,0)</f>
        <v>0</v>
      </c>
      <c r="BI1055" s="232">
        <f>IF(N1055="nulová",J1055,0)</f>
        <v>0</v>
      </c>
      <c r="BJ1055" s="18" t="s">
        <v>83</v>
      </c>
      <c r="BK1055" s="232">
        <f>ROUND(I1055*H1055,2)</f>
        <v>0</v>
      </c>
      <c r="BL1055" s="18" t="s">
        <v>251</v>
      </c>
      <c r="BM1055" s="231" t="s">
        <v>1880</v>
      </c>
    </row>
    <row r="1056" s="11" customFormat="1" ht="22.8" customHeight="1">
      <c r="A1056" s="11"/>
      <c r="B1056" s="206"/>
      <c r="C1056" s="207"/>
      <c r="D1056" s="208" t="s">
        <v>75</v>
      </c>
      <c r="E1056" s="273" t="s">
        <v>1881</v>
      </c>
      <c r="F1056" s="273" t="s">
        <v>1882</v>
      </c>
      <c r="G1056" s="207"/>
      <c r="H1056" s="207"/>
      <c r="I1056" s="210"/>
      <c r="J1056" s="274">
        <f>BK1056</f>
        <v>0</v>
      </c>
      <c r="K1056" s="207"/>
      <c r="L1056" s="212"/>
      <c r="M1056" s="213"/>
      <c r="N1056" s="214"/>
      <c r="O1056" s="214"/>
      <c r="P1056" s="215">
        <f>SUM(P1057:P1082)</f>
        <v>0</v>
      </c>
      <c r="Q1056" s="214"/>
      <c r="R1056" s="215">
        <f>SUM(R1057:R1082)</f>
        <v>0</v>
      </c>
      <c r="S1056" s="214"/>
      <c r="T1056" s="216">
        <f>SUM(T1057:T1082)</f>
        <v>0</v>
      </c>
      <c r="U1056" s="11"/>
      <c r="V1056" s="11"/>
      <c r="W1056" s="11"/>
      <c r="X1056" s="11"/>
      <c r="Y1056" s="11"/>
      <c r="Z1056" s="11"/>
      <c r="AA1056" s="11"/>
      <c r="AB1056" s="11"/>
      <c r="AC1056" s="11"/>
      <c r="AD1056" s="11"/>
      <c r="AE1056" s="11"/>
      <c r="AR1056" s="217" t="s">
        <v>85</v>
      </c>
      <c r="AT1056" s="218" t="s">
        <v>75</v>
      </c>
      <c r="AU1056" s="218" t="s">
        <v>83</v>
      </c>
      <c r="AY1056" s="217" t="s">
        <v>173</v>
      </c>
      <c r="BK1056" s="219">
        <f>SUM(BK1057:BK1082)</f>
        <v>0</v>
      </c>
    </row>
    <row r="1057" s="2" customFormat="1" ht="24.15" customHeight="1">
      <c r="A1057" s="39"/>
      <c r="B1057" s="40"/>
      <c r="C1057" s="220" t="s">
        <v>1148</v>
      </c>
      <c r="D1057" s="220" t="s">
        <v>174</v>
      </c>
      <c r="E1057" s="221" t="s">
        <v>1883</v>
      </c>
      <c r="F1057" s="222" t="s">
        <v>1884</v>
      </c>
      <c r="G1057" s="223" t="s">
        <v>304</v>
      </c>
      <c r="H1057" s="224">
        <v>1134.4570000000001</v>
      </c>
      <c r="I1057" s="225"/>
      <c r="J1057" s="226">
        <f>ROUND(I1057*H1057,2)</f>
        <v>0</v>
      </c>
      <c r="K1057" s="222" t="s">
        <v>283</v>
      </c>
      <c r="L1057" s="45"/>
      <c r="M1057" s="227" t="s">
        <v>1</v>
      </c>
      <c r="N1057" s="228" t="s">
        <v>41</v>
      </c>
      <c r="O1057" s="92"/>
      <c r="P1057" s="229">
        <f>O1057*H1057</f>
        <v>0</v>
      </c>
      <c r="Q1057" s="229">
        <v>0</v>
      </c>
      <c r="R1057" s="229">
        <f>Q1057*H1057</f>
        <v>0</v>
      </c>
      <c r="S1057" s="229">
        <v>0</v>
      </c>
      <c r="T1057" s="230">
        <f>S1057*H1057</f>
        <v>0</v>
      </c>
      <c r="U1057" s="39"/>
      <c r="V1057" s="39"/>
      <c r="W1057" s="39"/>
      <c r="X1057" s="39"/>
      <c r="Y1057" s="39"/>
      <c r="Z1057" s="39"/>
      <c r="AA1057" s="39"/>
      <c r="AB1057" s="39"/>
      <c r="AC1057" s="39"/>
      <c r="AD1057" s="39"/>
      <c r="AE1057" s="39"/>
      <c r="AR1057" s="231" t="s">
        <v>251</v>
      </c>
      <c r="AT1057" s="231" t="s">
        <v>174</v>
      </c>
      <c r="AU1057" s="231" t="s">
        <v>85</v>
      </c>
      <c r="AY1057" s="18" t="s">
        <v>173</v>
      </c>
      <c r="BE1057" s="232">
        <f>IF(N1057="základní",J1057,0)</f>
        <v>0</v>
      </c>
      <c r="BF1057" s="232">
        <f>IF(N1057="snížená",J1057,0)</f>
        <v>0</v>
      </c>
      <c r="BG1057" s="232">
        <f>IF(N1057="zákl. přenesená",J1057,0)</f>
        <v>0</v>
      </c>
      <c r="BH1057" s="232">
        <f>IF(N1057="sníž. přenesená",J1057,0)</f>
        <v>0</v>
      </c>
      <c r="BI1057" s="232">
        <f>IF(N1057="nulová",J1057,0)</f>
        <v>0</v>
      </c>
      <c r="BJ1057" s="18" t="s">
        <v>83</v>
      </c>
      <c r="BK1057" s="232">
        <f>ROUND(I1057*H1057,2)</f>
        <v>0</v>
      </c>
      <c r="BL1057" s="18" t="s">
        <v>251</v>
      </c>
      <c r="BM1057" s="231" t="s">
        <v>1885</v>
      </c>
    </row>
    <row r="1058" s="2" customFormat="1" ht="16.5" customHeight="1">
      <c r="A1058" s="39"/>
      <c r="B1058" s="40"/>
      <c r="C1058" s="220" t="s">
        <v>1886</v>
      </c>
      <c r="D1058" s="220" t="s">
        <v>174</v>
      </c>
      <c r="E1058" s="221" t="s">
        <v>1887</v>
      </c>
      <c r="F1058" s="222" t="s">
        <v>1888</v>
      </c>
      <c r="G1058" s="223" t="s">
        <v>304</v>
      </c>
      <c r="H1058" s="224">
        <v>357.20600000000002</v>
      </c>
      <c r="I1058" s="225"/>
      <c r="J1058" s="226">
        <f>ROUND(I1058*H1058,2)</f>
        <v>0</v>
      </c>
      <c r="K1058" s="222" t="s">
        <v>283</v>
      </c>
      <c r="L1058" s="45"/>
      <c r="M1058" s="227" t="s">
        <v>1</v>
      </c>
      <c r="N1058" s="228" t="s">
        <v>41</v>
      </c>
      <c r="O1058" s="92"/>
      <c r="P1058" s="229">
        <f>O1058*H1058</f>
        <v>0</v>
      </c>
      <c r="Q1058" s="229">
        <v>0</v>
      </c>
      <c r="R1058" s="229">
        <f>Q1058*H1058</f>
        <v>0</v>
      </c>
      <c r="S1058" s="229">
        <v>0</v>
      </c>
      <c r="T1058" s="230">
        <f>S1058*H1058</f>
        <v>0</v>
      </c>
      <c r="U1058" s="39"/>
      <c r="V1058" s="39"/>
      <c r="W1058" s="39"/>
      <c r="X1058" s="39"/>
      <c r="Y1058" s="39"/>
      <c r="Z1058" s="39"/>
      <c r="AA1058" s="39"/>
      <c r="AB1058" s="39"/>
      <c r="AC1058" s="39"/>
      <c r="AD1058" s="39"/>
      <c r="AE1058" s="39"/>
      <c r="AR1058" s="231" t="s">
        <v>251</v>
      </c>
      <c r="AT1058" s="231" t="s">
        <v>174</v>
      </c>
      <c r="AU1058" s="231" t="s">
        <v>85</v>
      </c>
      <c r="AY1058" s="18" t="s">
        <v>173</v>
      </c>
      <c r="BE1058" s="232">
        <f>IF(N1058="základní",J1058,0)</f>
        <v>0</v>
      </c>
      <c r="BF1058" s="232">
        <f>IF(N1058="snížená",J1058,0)</f>
        <v>0</v>
      </c>
      <c r="BG1058" s="232">
        <f>IF(N1058="zákl. přenesená",J1058,0)</f>
        <v>0</v>
      </c>
      <c r="BH1058" s="232">
        <f>IF(N1058="sníž. přenesená",J1058,0)</f>
        <v>0</v>
      </c>
      <c r="BI1058" s="232">
        <f>IF(N1058="nulová",J1058,0)</f>
        <v>0</v>
      </c>
      <c r="BJ1058" s="18" t="s">
        <v>83</v>
      </c>
      <c r="BK1058" s="232">
        <f>ROUND(I1058*H1058,2)</f>
        <v>0</v>
      </c>
      <c r="BL1058" s="18" t="s">
        <v>251</v>
      </c>
      <c r="BM1058" s="231" t="s">
        <v>1889</v>
      </c>
    </row>
    <row r="1059" s="12" customFormat="1">
      <c r="A1059" s="12"/>
      <c r="B1059" s="238"/>
      <c r="C1059" s="239"/>
      <c r="D1059" s="233" t="s">
        <v>182</v>
      </c>
      <c r="E1059" s="240" t="s">
        <v>1</v>
      </c>
      <c r="F1059" s="241" t="s">
        <v>671</v>
      </c>
      <c r="G1059" s="239"/>
      <c r="H1059" s="242">
        <v>385.00200000000001</v>
      </c>
      <c r="I1059" s="243"/>
      <c r="J1059" s="239"/>
      <c r="K1059" s="239"/>
      <c r="L1059" s="244"/>
      <c r="M1059" s="245"/>
      <c r="N1059" s="246"/>
      <c r="O1059" s="246"/>
      <c r="P1059" s="246"/>
      <c r="Q1059" s="246"/>
      <c r="R1059" s="246"/>
      <c r="S1059" s="246"/>
      <c r="T1059" s="247"/>
      <c r="U1059" s="12"/>
      <c r="V1059" s="12"/>
      <c r="W1059" s="12"/>
      <c r="X1059" s="12"/>
      <c r="Y1059" s="12"/>
      <c r="Z1059" s="12"/>
      <c r="AA1059" s="12"/>
      <c r="AB1059" s="12"/>
      <c r="AC1059" s="12"/>
      <c r="AD1059" s="12"/>
      <c r="AE1059" s="12"/>
      <c r="AT1059" s="248" t="s">
        <v>182</v>
      </c>
      <c r="AU1059" s="248" t="s">
        <v>85</v>
      </c>
      <c r="AV1059" s="12" t="s">
        <v>85</v>
      </c>
      <c r="AW1059" s="12" t="s">
        <v>32</v>
      </c>
      <c r="AX1059" s="12" t="s">
        <v>76</v>
      </c>
      <c r="AY1059" s="248" t="s">
        <v>173</v>
      </c>
    </row>
    <row r="1060" s="12" customFormat="1">
      <c r="A1060" s="12"/>
      <c r="B1060" s="238"/>
      <c r="C1060" s="239"/>
      <c r="D1060" s="233" t="s">
        <v>182</v>
      </c>
      <c r="E1060" s="240" t="s">
        <v>1</v>
      </c>
      <c r="F1060" s="241" t="s">
        <v>672</v>
      </c>
      <c r="G1060" s="239"/>
      <c r="H1060" s="242">
        <v>-27.795999999999999</v>
      </c>
      <c r="I1060" s="243"/>
      <c r="J1060" s="239"/>
      <c r="K1060" s="239"/>
      <c r="L1060" s="244"/>
      <c r="M1060" s="245"/>
      <c r="N1060" s="246"/>
      <c r="O1060" s="246"/>
      <c r="P1060" s="246"/>
      <c r="Q1060" s="246"/>
      <c r="R1060" s="246"/>
      <c r="S1060" s="246"/>
      <c r="T1060" s="247"/>
      <c r="U1060" s="12"/>
      <c r="V1060" s="12"/>
      <c r="W1060" s="12"/>
      <c r="X1060" s="12"/>
      <c r="Y1060" s="12"/>
      <c r="Z1060" s="12"/>
      <c r="AA1060" s="12"/>
      <c r="AB1060" s="12"/>
      <c r="AC1060" s="12"/>
      <c r="AD1060" s="12"/>
      <c r="AE1060" s="12"/>
      <c r="AT1060" s="248" t="s">
        <v>182</v>
      </c>
      <c r="AU1060" s="248" t="s">
        <v>85</v>
      </c>
      <c r="AV1060" s="12" t="s">
        <v>85</v>
      </c>
      <c r="AW1060" s="12" t="s">
        <v>32</v>
      </c>
      <c r="AX1060" s="12" t="s">
        <v>76</v>
      </c>
      <c r="AY1060" s="248" t="s">
        <v>173</v>
      </c>
    </row>
    <row r="1061" s="13" customFormat="1">
      <c r="A1061" s="13"/>
      <c r="B1061" s="249"/>
      <c r="C1061" s="250"/>
      <c r="D1061" s="233" t="s">
        <v>182</v>
      </c>
      <c r="E1061" s="251" t="s">
        <v>1</v>
      </c>
      <c r="F1061" s="252" t="s">
        <v>184</v>
      </c>
      <c r="G1061" s="250"/>
      <c r="H1061" s="253">
        <v>357.20600000000002</v>
      </c>
      <c r="I1061" s="254"/>
      <c r="J1061" s="250"/>
      <c r="K1061" s="250"/>
      <c r="L1061" s="255"/>
      <c r="M1061" s="256"/>
      <c r="N1061" s="257"/>
      <c r="O1061" s="257"/>
      <c r="P1061" s="257"/>
      <c r="Q1061" s="257"/>
      <c r="R1061" s="257"/>
      <c r="S1061" s="257"/>
      <c r="T1061" s="258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59" t="s">
        <v>182</v>
      </c>
      <c r="AU1061" s="259" t="s">
        <v>85</v>
      </c>
      <c r="AV1061" s="13" t="s">
        <v>178</v>
      </c>
      <c r="AW1061" s="13" t="s">
        <v>32</v>
      </c>
      <c r="AX1061" s="13" t="s">
        <v>83</v>
      </c>
      <c r="AY1061" s="259" t="s">
        <v>173</v>
      </c>
    </row>
    <row r="1062" s="2" customFormat="1" ht="44.25" customHeight="1">
      <c r="A1062" s="39"/>
      <c r="B1062" s="40"/>
      <c r="C1062" s="220" t="s">
        <v>1152</v>
      </c>
      <c r="D1062" s="220" t="s">
        <v>174</v>
      </c>
      <c r="E1062" s="221" t="s">
        <v>1890</v>
      </c>
      <c r="F1062" s="222" t="s">
        <v>1891</v>
      </c>
      <c r="G1062" s="223" t="s">
        <v>304</v>
      </c>
      <c r="H1062" s="224">
        <v>150</v>
      </c>
      <c r="I1062" s="225"/>
      <c r="J1062" s="226">
        <f>ROUND(I1062*H1062,2)</f>
        <v>0</v>
      </c>
      <c r="K1062" s="222" t="s">
        <v>283</v>
      </c>
      <c r="L1062" s="45"/>
      <c r="M1062" s="227" t="s">
        <v>1</v>
      </c>
      <c r="N1062" s="228" t="s">
        <v>41</v>
      </c>
      <c r="O1062" s="92"/>
      <c r="P1062" s="229">
        <f>O1062*H1062</f>
        <v>0</v>
      </c>
      <c r="Q1062" s="229">
        <v>0</v>
      </c>
      <c r="R1062" s="229">
        <f>Q1062*H1062</f>
        <v>0</v>
      </c>
      <c r="S1062" s="229">
        <v>0</v>
      </c>
      <c r="T1062" s="230">
        <f>S1062*H1062</f>
        <v>0</v>
      </c>
      <c r="U1062" s="39"/>
      <c r="V1062" s="39"/>
      <c r="W1062" s="39"/>
      <c r="X1062" s="39"/>
      <c r="Y1062" s="39"/>
      <c r="Z1062" s="39"/>
      <c r="AA1062" s="39"/>
      <c r="AB1062" s="39"/>
      <c r="AC1062" s="39"/>
      <c r="AD1062" s="39"/>
      <c r="AE1062" s="39"/>
      <c r="AR1062" s="231" t="s">
        <v>251</v>
      </c>
      <c r="AT1062" s="231" t="s">
        <v>174</v>
      </c>
      <c r="AU1062" s="231" t="s">
        <v>85</v>
      </c>
      <c r="AY1062" s="18" t="s">
        <v>173</v>
      </c>
      <c r="BE1062" s="232">
        <f>IF(N1062="základní",J1062,0)</f>
        <v>0</v>
      </c>
      <c r="BF1062" s="232">
        <f>IF(N1062="snížená",J1062,0)</f>
        <v>0</v>
      </c>
      <c r="BG1062" s="232">
        <f>IF(N1062="zákl. přenesená",J1062,0)</f>
        <v>0</v>
      </c>
      <c r="BH1062" s="232">
        <f>IF(N1062="sníž. přenesená",J1062,0)</f>
        <v>0</v>
      </c>
      <c r="BI1062" s="232">
        <f>IF(N1062="nulová",J1062,0)</f>
        <v>0</v>
      </c>
      <c r="BJ1062" s="18" t="s">
        <v>83</v>
      </c>
      <c r="BK1062" s="232">
        <f>ROUND(I1062*H1062,2)</f>
        <v>0</v>
      </c>
      <c r="BL1062" s="18" t="s">
        <v>251</v>
      </c>
      <c r="BM1062" s="231" t="s">
        <v>1892</v>
      </c>
    </row>
    <row r="1063" s="2" customFormat="1" ht="16.5" customHeight="1">
      <c r="A1063" s="39"/>
      <c r="B1063" s="40"/>
      <c r="C1063" s="275" t="s">
        <v>1893</v>
      </c>
      <c r="D1063" s="275" t="s">
        <v>335</v>
      </c>
      <c r="E1063" s="276" t="s">
        <v>1894</v>
      </c>
      <c r="F1063" s="277" t="s">
        <v>1895</v>
      </c>
      <c r="G1063" s="278" t="s">
        <v>304</v>
      </c>
      <c r="H1063" s="279">
        <v>157.5</v>
      </c>
      <c r="I1063" s="280"/>
      <c r="J1063" s="281">
        <f>ROUND(I1063*H1063,2)</f>
        <v>0</v>
      </c>
      <c r="K1063" s="277" t="s">
        <v>283</v>
      </c>
      <c r="L1063" s="282"/>
      <c r="M1063" s="283" t="s">
        <v>1</v>
      </c>
      <c r="N1063" s="284" t="s">
        <v>41</v>
      </c>
      <c r="O1063" s="92"/>
      <c r="P1063" s="229">
        <f>O1063*H1063</f>
        <v>0</v>
      </c>
      <c r="Q1063" s="229">
        <v>0</v>
      </c>
      <c r="R1063" s="229">
        <f>Q1063*H1063</f>
        <v>0</v>
      </c>
      <c r="S1063" s="229">
        <v>0</v>
      </c>
      <c r="T1063" s="230">
        <f>S1063*H1063</f>
        <v>0</v>
      </c>
      <c r="U1063" s="39"/>
      <c r="V1063" s="39"/>
      <c r="W1063" s="39"/>
      <c r="X1063" s="39"/>
      <c r="Y1063" s="39"/>
      <c r="Z1063" s="39"/>
      <c r="AA1063" s="39"/>
      <c r="AB1063" s="39"/>
      <c r="AC1063" s="39"/>
      <c r="AD1063" s="39"/>
      <c r="AE1063" s="39"/>
      <c r="AR1063" s="231" t="s">
        <v>358</v>
      </c>
      <c r="AT1063" s="231" t="s">
        <v>335</v>
      </c>
      <c r="AU1063" s="231" t="s">
        <v>85</v>
      </c>
      <c r="AY1063" s="18" t="s">
        <v>173</v>
      </c>
      <c r="BE1063" s="232">
        <f>IF(N1063="základní",J1063,0)</f>
        <v>0</v>
      </c>
      <c r="BF1063" s="232">
        <f>IF(N1063="snížená",J1063,0)</f>
        <v>0</v>
      </c>
      <c r="BG1063" s="232">
        <f>IF(N1063="zákl. přenesená",J1063,0)</f>
        <v>0</v>
      </c>
      <c r="BH1063" s="232">
        <f>IF(N1063="sníž. přenesená",J1063,0)</f>
        <v>0</v>
      </c>
      <c r="BI1063" s="232">
        <f>IF(N1063="nulová",J1063,0)</f>
        <v>0</v>
      </c>
      <c r="BJ1063" s="18" t="s">
        <v>83</v>
      </c>
      <c r="BK1063" s="232">
        <f>ROUND(I1063*H1063,2)</f>
        <v>0</v>
      </c>
      <c r="BL1063" s="18" t="s">
        <v>251</v>
      </c>
      <c r="BM1063" s="231" t="s">
        <v>1896</v>
      </c>
    </row>
    <row r="1064" s="12" customFormat="1">
      <c r="A1064" s="12"/>
      <c r="B1064" s="238"/>
      <c r="C1064" s="239"/>
      <c r="D1064" s="233" t="s">
        <v>182</v>
      </c>
      <c r="E1064" s="240" t="s">
        <v>1</v>
      </c>
      <c r="F1064" s="241" t="s">
        <v>1897</v>
      </c>
      <c r="G1064" s="239"/>
      <c r="H1064" s="242">
        <v>157.5</v>
      </c>
      <c r="I1064" s="243"/>
      <c r="J1064" s="239"/>
      <c r="K1064" s="239"/>
      <c r="L1064" s="244"/>
      <c r="M1064" s="245"/>
      <c r="N1064" s="246"/>
      <c r="O1064" s="246"/>
      <c r="P1064" s="246"/>
      <c r="Q1064" s="246"/>
      <c r="R1064" s="246"/>
      <c r="S1064" s="246"/>
      <c r="T1064" s="247"/>
      <c r="U1064" s="12"/>
      <c r="V1064" s="12"/>
      <c r="W1064" s="12"/>
      <c r="X1064" s="12"/>
      <c r="Y1064" s="12"/>
      <c r="Z1064" s="12"/>
      <c r="AA1064" s="12"/>
      <c r="AB1064" s="12"/>
      <c r="AC1064" s="12"/>
      <c r="AD1064" s="12"/>
      <c r="AE1064" s="12"/>
      <c r="AT1064" s="248" t="s">
        <v>182</v>
      </c>
      <c r="AU1064" s="248" t="s">
        <v>85</v>
      </c>
      <c r="AV1064" s="12" t="s">
        <v>85</v>
      </c>
      <c r="AW1064" s="12" t="s">
        <v>32</v>
      </c>
      <c r="AX1064" s="12" t="s">
        <v>76</v>
      </c>
      <c r="AY1064" s="248" t="s">
        <v>173</v>
      </c>
    </row>
    <row r="1065" s="13" customFormat="1">
      <c r="A1065" s="13"/>
      <c r="B1065" s="249"/>
      <c r="C1065" s="250"/>
      <c r="D1065" s="233" t="s">
        <v>182</v>
      </c>
      <c r="E1065" s="251" t="s">
        <v>1</v>
      </c>
      <c r="F1065" s="252" t="s">
        <v>184</v>
      </c>
      <c r="G1065" s="250"/>
      <c r="H1065" s="253">
        <v>157.5</v>
      </c>
      <c r="I1065" s="254"/>
      <c r="J1065" s="250"/>
      <c r="K1065" s="250"/>
      <c r="L1065" s="255"/>
      <c r="M1065" s="256"/>
      <c r="N1065" s="257"/>
      <c r="O1065" s="257"/>
      <c r="P1065" s="257"/>
      <c r="Q1065" s="257"/>
      <c r="R1065" s="257"/>
      <c r="S1065" s="257"/>
      <c r="T1065" s="258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59" t="s">
        <v>182</v>
      </c>
      <c r="AU1065" s="259" t="s">
        <v>85</v>
      </c>
      <c r="AV1065" s="13" t="s">
        <v>178</v>
      </c>
      <c r="AW1065" s="13" t="s">
        <v>32</v>
      </c>
      <c r="AX1065" s="13" t="s">
        <v>83</v>
      </c>
      <c r="AY1065" s="259" t="s">
        <v>173</v>
      </c>
    </row>
    <row r="1066" s="2" customFormat="1" ht="33" customHeight="1">
      <c r="A1066" s="39"/>
      <c r="B1066" s="40"/>
      <c r="C1066" s="220" t="s">
        <v>1156</v>
      </c>
      <c r="D1066" s="220" t="s">
        <v>174</v>
      </c>
      <c r="E1066" s="221" t="s">
        <v>1898</v>
      </c>
      <c r="F1066" s="222" t="s">
        <v>1899</v>
      </c>
      <c r="G1066" s="223" t="s">
        <v>304</v>
      </c>
      <c r="H1066" s="224">
        <v>1134.4570000000001</v>
      </c>
      <c r="I1066" s="225"/>
      <c r="J1066" s="226">
        <f>ROUND(I1066*H1066,2)</f>
        <v>0</v>
      </c>
      <c r="K1066" s="222" t="s">
        <v>283</v>
      </c>
      <c r="L1066" s="45"/>
      <c r="M1066" s="227" t="s">
        <v>1</v>
      </c>
      <c r="N1066" s="228" t="s">
        <v>41</v>
      </c>
      <c r="O1066" s="92"/>
      <c r="P1066" s="229">
        <f>O1066*H1066</f>
        <v>0</v>
      </c>
      <c r="Q1066" s="229">
        <v>0</v>
      </c>
      <c r="R1066" s="229">
        <f>Q1066*H1066</f>
        <v>0</v>
      </c>
      <c r="S1066" s="229">
        <v>0</v>
      </c>
      <c r="T1066" s="230">
        <f>S1066*H1066</f>
        <v>0</v>
      </c>
      <c r="U1066" s="39"/>
      <c r="V1066" s="39"/>
      <c r="W1066" s="39"/>
      <c r="X1066" s="39"/>
      <c r="Y1066" s="39"/>
      <c r="Z1066" s="39"/>
      <c r="AA1066" s="39"/>
      <c r="AB1066" s="39"/>
      <c r="AC1066" s="39"/>
      <c r="AD1066" s="39"/>
      <c r="AE1066" s="39"/>
      <c r="AR1066" s="231" t="s">
        <v>251</v>
      </c>
      <c r="AT1066" s="231" t="s">
        <v>174</v>
      </c>
      <c r="AU1066" s="231" t="s">
        <v>85</v>
      </c>
      <c r="AY1066" s="18" t="s">
        <v>173</v>
      </c>
      <c r="BE1066" s="232">
        <f>IF(N1066="základní",J1066,0)</f>
        <v>0</v>
      </c>
      <c r="BF1066" s="232">
        <f>IF(N1066="snížená",J1066,0)</f>
        <v>0</v>
      </c>
      <c r="BG1066" s="232">
        <f>IF(N1066="zákl. přenesená",J1066,0)</f>
        <v>0</v>
      </c>
      <c r="BH1066" s="232">
        <f>IF(N1066="sníž. přenesená",J1066,0)</f>
        <v>0</v>
      </c>
      <c r="BI1066" s="232">
        <f>IF(N1066="nulová",J1066,0)</f>
        <v>0</v>
      </c>
      <c r="BJ1066" s="18" t="s">
        <v>83</v>
      </c>
      <c r="BK1066" s="232">
        <f>ROUND(I1066*H1066,2)</f>
        <v>0</v>
      </c>
      <c r="BL1066" s="18" t="s">
        <v>251</v>
      </c>
      <c r="BM1066" s="231" t="s">
        <v>1900</v>
      </c>
    </row>
    <row r="1067" s="2" customFormat="1">
      <c r="A1067" s="39"/>
      <c r="B1067" s="40"/>
      <c r="C1067" s="41"/>
      <c r="D1067" s="233" t="s">
        <v>180</v>
      </c>
      <c r="E1067" s="41"/>
      <c r="F1067" s="234" t="s">
        <v>1901</v>
      </c>
      <c r="G1067" s="41"/>
      <c r="H1067" s="41"/>
      <c r="I1067" s="235"/>
      <c r="J1067" s="41"/>
      <c r="K1067" s="41"/>
      <c r="L1067" s="45"/>
      <c r="M1067" s="236"/>
      <c r="N1067" s="237"/>
      <c r="O1067" s="92"/>
      <c r="P1067" s="92"/>
      <c r="Q1067" s="92"/>
      <c r="R1067" s="92"/>
      <c r="S1067" s="92"/>
      <c r="T1067" s="93"/>
      <c r="U1067" s="39"/>
      <c r="V1067" s="39"/>
      <c r="W1067" s="39"/>
      <c r="X1067" s="39"/>
      <c r="Y1067" s="39"/>
      <c r="Z1067" s="39"/>
      <c r="AA1067" s="39"/>
      <c r="AB1067" s="39"/>
      <c r="AC1067" s="39"/>
      <c r="AD1067" s="39"/>
      <c r="AE1067" s="39"/>
      <c r="AT1067" s="18" t="s">
        <v>180</v>
      </c>
      <c r="AU1067" s="18" t="s">
        <v>85</v>
      </c>
    </row>
    <row r="1068" s="2" customFormat="1" ht="37.8" customHeight="1">
      <c r="A1068" s="39"/>
      <c r="B1068" s="40"/>
      <c r="C1068" s="220" t="s">
        <v>1902</v>
      </c>
      <c r="D1068" s="220" t="s">
        <v>174</v>
      </c>
      <c r="E1068" s="221" t="s">
        <v>1903</v>
      </c>
      <c r="F1068" s="222" t="s">
        <v>1904</v>
      </c>
      <c r="G1068" s="223" t="s">
        <v>304</v>
      </c>
      <c r="H1068" s="224">
        <v>25</v>
      </c>
      <c r="I1068" s="225"/>
      <c r="J1068" s="226">
        <f>ROUND(I1068*H1068,2)</f>
        <v>0</v>
      </c>
      <c r="K1068" s="222" t="s">
        <v>283</v>
      </c>
      <c r="L1068" s="45"/>
      <c r="M1068" s="227" t="s">
        <v>1</v>
      </c>
      <c r="N1068" s="228" t="s">
        <v>41</v>
      </c>
      <c r="O1068" s="92"/>
      <c r="P1068" s="229">
        <f>O1068*H1068</f>
        <v>0</v>
      </c>
      <c r="Q1068" s="229">
        <v>0</v>
      </c>
      <c r="R1068" s="229">
        <f>Q1068*H1068</f>
        <v>0</v>
      </c>
      <c r="S1068" s="229">
        <v>0</v>
      </c>
      <c r="T1068" s="230">
        <f>S1068*H1068</f>
        <v>0</v>
      </c>
      <c r="U1068" s="39"/>
      <c r="V1068" s="39"/>
      <c r="W1068" s="39"/>
      <c r="X1068" s="39"/>
      <c r="Y1068" s="39"/>
      <c r="Z1068" s="39"/>
      <c r="AA1068" s="39"/>
      <c r="AB1068" s="39"/>
      <c r="AC1068" s="39"/>
      <c r="AD1068" s="39"/>
      <c r="AE1068" s="39"/>
      <c r="AR1068" s="231" t="s">
        <v>251</v>
      </c>
      <c r="AT1068" s="231" t="s">
        <v>174</v>
      </c>
      <c r="AU1068" s="231" t="s">
        <v>85</v>
      </c>
      <c r="AY1068" s="18" t="s">
        <v>173</v>
      </c>
      <c r="BE1068" s="232">
        <f>IF(N1068="základní",J1068,0)</f>
        <v>0</v>
      </c>
      <c r="BF1068" s="232">
        <f>IF(N1068="snížená",J1068,0)</f>
        <v>0</v>
      </c>
      <c r="BG1068" s="232">
        <f>IF(N1068="zákl. přenesená",J1068,0)</f>
        <v>0</v>
      </c>
      <c r="BH1068" s="232">
        <f>IF(N1068="sníž. přenesená",J1068,0)</f>
        <v>0</v>
      </c>
      <c r="BI1068" s="232">
        <f>IF(N1068="nulová",J1068,0)</f>
        <v>0</v>
      </c>
      <c r="BJ1068" s="18" t="s">
        <v>83</v>
      </c>
      <c r="BK1068" s="232">
        <f>ROUND(I1068*H1068,2)</f>
        <v>0</v>
      </c>
      <c r="BL1068" s="18" t="s">
        <v>251</v>
      </c>
      <c r="BM1068" s="231" t="s">
        <v>1905</v>
      </c>
    </row>
    <row r="1069" s="12" customFormat="1">
      <c r="A1069" s="12"/>
      <c r="B1069" s="238"/>
      <c r="C1069" s="239"/>
      <c r="D1069" s="233" t="s">
        <v>182</v>
      </c>
      <c r="E1069" s="240" t="s">
        <v>1</v>
      </c>
      <c r="F1069" s="241" t="s">
        <v>472</v>
      </c>
      <c r="G1069" s="239"/>
      <c r="H1069" s="242">
        <v>25</v>
      </c>
      <c r="I1069" s="243"/>
      <c r="J1069" s="239"/>
      <c r="K1069" s="239"/>
      <c r="L1069" s="244"/>
      <c r="M1069" s="245"/>
      <c r="N1069" s="246"/>
      <c r="O1069" s="246"/>
      <c r="P1069" s="246"/>
      <c r="Q1069" s="246"/>
      <c r="R1069" s="246"/>
      <c r="S1069" s="246"/>
      <c r="T1069" s="247"/>
      <c r="U1069" s="12"/>
      <c r="V1069" s="12"/>
      <c r="W1069" s="12"/>
      <c r="X1069" s="12"/>
      <c r="Y1069" s="12"/>
      <c r="Z1069" s="12"/>
      <c r="AA1069" s="12"/>
      <c r="AB1069" s="12"/>
      <c r="AC1069" s="12"/>
      <c r="AD1069" s="12"/>
      <c r="AE1069" s="12"/>
      <c r="AT1069" s="248" t="s">
        <v>182</v>
      </c>
      <c r="AU1069" s="248" t="s">
        <v>85</v>
      </c>
      <c r="AV1069" s="12" t="s">
        <v>85</v>
      </c>
      <c r="AW1069" s="12" t="s">
        <v>32</v>
      </c>
      <c r="AX1069" s="12" t="s">
        <v>76</v>
      </c>
      <c r="AY1069" s="248" t="s">
        <v>173</v>
      </c>
    </row>
    <row r="1070" s="13" customFormat="1">
      <c r="A1070" s="13"/>
      <c r="B1070" s="249"/>
      <c r="C1070" s="250"/>
      <c r="D1070" s="233" t="s">
        <v>182</v>
      </c>
      <c r="E1070" s="251" t="s">
        <v>1</v>
      </c>
      <c r="F1070" s="252" t="s">
        <v>184</v>
      </c>
      <c r="G1070" s="250"/>
      <c r="H1070" s="253">
        <v>25</v>
      </c>
      <c r="I1070" s="254"/>
      <c r="J1070" s="250"/>
      <c r="K1070" s="250"/>
      <c r="L1070" s="255"/>
      <c r="M1070" s="256"/>
      <c r="N1070" s="257"/>
      <c r="O1070" s="257"/>
      <c r="P1070" s="257"/>
      <c r="Q1070" s="257"/>
      <c r="R1070" s="257"/>
      <c r="S1070" s="257"/>
      <c r="T1070" s="258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59" t="s">
        <v>182</v>
      </c>
      <c r="AU1070" s="259" t="s">
        <v>85</v>
      </c>
      <c r="AV1070" s="13" t="s">
        <v>178</v>
      </c>
      <c r="AW1070" s="13" t="s">
        <v>32</v>
      </c>
      <c r="AX1070" s="13" t="s">
        <v>83</v>
      </c>
      <c r="AY1070" s="259" t="s">
        <v>173</v>
      </c>
    </row>
    <row r="1071" s="2" customFormat="1" ht="37.8" customHeight="1">
      <c r="A1071" s="39"/>
      <c r="B1071" s="40"/>
      <c r="C1071" s="220" t="s">
        <v>1160</v>
      </c>
      <c r="D1071" s="220" t="s">
        <v>174</v>
      </c>
      <c r="E1071" s="221" t="s">
        <v>1906</v>
      </c>
      <c r="F1071" s="222" t="s">
        <v>1907</v>
      </c>
      <c r="G1071" s="223" t="s">
        <v>304</v>
      </c>
      <c r="H1071" s="224">
        <v>1134.4570000000001</v>
      </c>
      <c r="I1071" s="225"/>
      <c r="J1071" s="226">
        <f>ROUND(I1071*H1071,2)</f>
        <v>0</v>
      </c>
      <c r="K1071" s="222" t="s">
        <v>283</v>
      </c>
      <c r="L1071" s="45"/>
      <c r="M1071" s="227" t="s">
        <v>1</v>
      </c>
      <c r="N1071" s="228" t="s">
        <v>41</v>
      </c>
      <c r="O1071" s="92"/>
      <c r="P1071" s="229">
        <f>O1071*H1071</f>
        <v>0</v>
      </c>
      <c r="Q1071" s="229">
        <v>0</v>
      </c>
      <c r="R1071" s="229">
        <f>Q1071*H1071</f>
        <v>0</v>
      </c>
      <c r="S1071" s="229">
        <v>0</v>
      </c>
      <c r="T1071" s="230">
        <f>S1071*H1071</f>
        <v>0</v>
      </c>
      <c r="U1071" s="39"/>
      <c r="V1071" s="39"/>
      <c r="W1071" s="39"/>
      <c r="X1071" s="39"/>
      <c r="Y1071" s="39"/>
      <c r="Z1071" s="39"/>
      <c r="AA1071" s="39"/>
      <c r="AB1071" s="39"/>
      <c r="AC1071" s="39"/>
      <c r="AD1071" s="39"/>
      <c r="AE1071" s="39"/>
      <c r="AR1071" s="231" t="s">
        <v>251</v>
      </c>
      <c r="AT1071" s="231" t="s">
        <v>174</v>
      </c>
      <c r="AU1071" s="231" t="s">
        <v>85</v>
      </c>
      <c r="AY1071" s="18" t="s">
        <v>173</v>
      </c>
      <c r="BE1071" s="232">
        <f>IF(N1071="základní",J1071,0)</f>
        <v>0</v>
      </c>
      <c r="BF1071" s="232">
        <f>IF(N1071="snížená",J1071,0)</f>
        <v>0</v>
      </c>
      <c r="BG1071" s="232">
        <f>IF(N1071="zákl. přenesená",J1071,0)</f>
        <v>0</v>
      </c>
      <c r="BH1071" s="232">
        <f>IF(N1071="sníž. přenesená",J1071,0)</f>
        <v>0</v>
      </c>
      <c r="BI1071" s="232">
        <f>IF(N1071="nulová",J1071,0)</f>
        <v>0</v>
      </c>
      <c r="BJ1071" s="18" t="s">
        <v>83</v>
      </c>
      <c r="BK1071" s="232">
        <f>ROUND(I1071*H1071,2)</f>
        <v>0</v>
      </c>
      <c r="BL1071" s="18" t="s">
        <v>251</v>
      </c>
      <c r="BM1071" s="231" t="s">
        <v>1908</v>
      </c>
    </row>
    <row r="1072" s="2" customFormat="1">
      <c r="A1072" s="39"/>
      <c r="B1072" s="40"/>
      <c r="C1072" s="41"/>
      <c r="D1072" s="233" t="s">
        <v>180</v>
      </c>
      <c r="E1072" s="41"/>
      <c r="F1072" s="234" t="s">
        <v>1909</v>
      </c>
      <c r="G1072" s="41"/>
      <c r="H1072" s="41"/>
      <c r="I1072" s="235"/>
      <c r="J1072" s="41"/>
      <c r="K1072" s="41"/>
      <c r="L1072" s="45"/>
      <c r="M1072" s="236"/>
      <c r="N1072" s="237"/>
      <c r="O1072" s="92"/>
      <c r="P1072" s="92"/>
      <c r="Q1072" s="92"/>
      <c r="R1072" s="92"/>
      <c r="S1072" s="92"/>
      <c r="T1072" s="93"/>
      <c r="U1072" s="39"/>
      <c r="V1072" s="39"/>
      <c r="W1072" s="39"/>
      <c r="X1072" s="39"/>
      <c r="Y1072" s="39"/>
      <c r="Z1072" s="39"/>
      <c r="AA1072" s="39"/>
      <c r="AB1072" s="39"/>
      <c r="AC1072" s="39"/>
      <c r="AD1072" s="39"/>
      <c r="AE1072" s="39"/>
      <c r="AT1072" s="18" t="s">
        <v>180</v>
      </c>
      <c r="AU1072" s="18" t="s">
        <v>85</v>
      </c>
    </row>
    <row r="1073" s="15" customFormat="1">
      <c r="A1073" s="15"/>
      <c r="B1073" s="285"/>
      <c r="C1073" s="286"/>
      <c r="D1073" s="233" t="s">
        <v>182</v>
      </c>
      <c r="E1073" s="287" t="s">
        <v>1</v>
      </c>
      <c r="F1073" s="288" t="s">
        <v>886</v>
      </c>
      <c r="G1073" s="286"/>
      <c r="H1073" s="287" t="s">
        <v>1</v>
      </c>
      <c r="I1073" s="289"/>
      <c r="J1073" s="286"/>
      <c r="K1073" s="286"/>
      <c r="L1073" s="290"/>
      <c r="M1073" s="291"/>
      <c r="N1073" s="292"/>
      <c r="O1073" s="292"/>
      <c r="P1073" s="292"/>
      <c r="Q1073" s="292"/>
      <c r="R1073" s="292"/>
      <c r="S1073" s="292"/>
      <c r="T1073" s="293"/>
      <c r="U1073" s="15"/>
      <c r="V1073" s="15"/>
      <c r="W1073" s="15"/>
      <c r="X1073" s="15"/>
      <c r="Y1073" s="15"/>
      <c r="Z1073" s="15"/>
      <c r="AA1073" s="15"/>
      <c r="AB1073" s="15"/>
      <c r="AC1073" s="15"/>
      <c r="AD1073" s="15"/>
      <c r="AE1073" s="15"/>
      <c r="AT1073" s="294" t="s">
        <v>182</v>
      </c>
      <c r="AU1073" s="294" t="s">
        <v>85</v>
      </c>
      <c r="AV1073" s="15" t="s">
        <v>83</v>
      </c>
      <c r="AW1073" s="15" t="s">
        <v>32</v>
      </c>
      <c r="AX1073" s="15" t="s">
        <v>76</v>
      </c>
      <c r="AY1073" s="294" t="s">
        <v>173</v>
      </c>
    </row>
    <row r="1074" s="12" customFormat="1">
      <c r="A1074" s="12"/>
      <c r="B1074" s="238"/>
      <c r="C1074" s="239"/>
      <c r="D1074" s="233" t="s">
        <v>182</v>
      </c>
      <c r="E1074" s="240" t="s">
        <v>1</v>
      </c>
      <c r="F1074" s="241" t="s">
        <v>1910</v>
      </c>
      <c r="G1074" s="239"/>
      <c r="H1074" s="242">
        <v>156.83000000000001</v>
      </c>
      <c r="I1074" s="243"/>
      <c r="J1074" s="239"/>
      <c r="K1074" s="239"/>
      <c r="L1074" s="244"/>
      <c r="M1074" s="245"/>
      <c r="N1074" s="246"/>
      <c r="O1074" s="246"/>
      <c r="P1074" s="246"/>
      <c r="Q1074" s="246"/>
      <c r="R1074" s="246"/>
      <c r="S1074" s="246"/>
      <c r="T1074" s="247"/>
      <c r="U1074" s="12"/>
      <c r="V1074" s="12"/>
      <c r="W1074" s="12"/>
      <c r="X1074" s="12"/>
      <c r="Y1074" s="12"/>
      <c r="Z1074" s="12"/>
      <c r="AA1074" s="12"/>
      <c r="AB1074" s="12"/>
      <c r="AC1074" s="12"/>
      <c r="AD1074" s="12"/>
      <c r="AE1074" s="12"/>
      <c r="AT1074" s="248" t="s">
        <v>182</v>
      </c>
      <c r="AU1074" s="248" t="s">
        <v>85</v>
      </c>
      <c r="AV1074" s="12" t="s">
        <v>85</v>
      </c>
      <c r="AW1074" s="12" t="s">
        <v>32</v>
      </c>
      <c r="AX1074" s="12" t="s">
        <v>76</v>
      </c>
      <c r="AY1074" s="248" t="s">
        <v>173</v>
      </c>
    </row>
    <row r="1075" s="15" customFormat="1">
      <c r="A1075" s="15"/>
      <c r="B1075" s="285"/>
      <c r="C1075" s="286"/>
      <c r="D1075" s="233" t="s">
        <v>182</v>
      </c>
      <c r="E1075" s="287" t="s">
        <v>1</v>
      </c>
      <c r="F1075" s="288" t="s">
        <v>1911</v>
      </c>
      <c r="G1075" s="286"/>
      <c r="H1075" s="287" t="s">
        <v>1</v>
      </c>
      <c r="I1075" s="289"/>
      <c r="J1075" s="286"/>
      <c r="K1075" s="286"/>
      <c r="L1075" s="290"/>
      <c r="M1075" s="291"/>
      <c r="N1075" s="292"/>
      <c r="O1075" s="292"/>
      <c r="P1075" s="292"/>
      <c r="Q1075" s="292"/>
      <c r="R1075" s="292"/>
      <c r="S1075" s="292"/>
      <c r="T1075" s="293"/>
      <c r="U1075" s="15"/>
      <c r="V1075" s="15"/>
      <c r="W1075" s="15"/>
      <c r="X1075" s="15"/>
      <c r="Y1075" s="15"/>
      <c r="Z1075" s="15"/>
      <c r="AA1075" s="15"/>
      <c r="AB1075" s="15"/>
      <c r="AC1075" s="15"/>
      <c r="AD1075" s="15"/>
      <c r="AE1075" s="15"/>
      <c r="AT1075" s="294" t="s">
        <v>182</v>
      </c>
      <c r="AU1075" s="294" t="s">
        <v>85</v>
      </c>
      <c r="AV1075" s="15" t="s">
        <v>83</v>
      </c>
      <c r="AW1075" s="15" t="s">
        <v>32</v>
      </c>
      <c r="AX1075" s="15" t="s">
        <v>76</v>
      </c>
      <c r="AY1075" s="294" t="s">
        <v>173</v>
      </c>
    </row>
    <row r="1076" s="12" customFormat="1">
      <c r="A1076" s="12"/>
      <c r="B1076" s="238"/>
      <c r="C1076" s="239"/>
      <c r="D1076" s="233" t="s">
        <v>182</v>
      </c>
      <c r="E1076" s="240" t="s">
        <v>1</v>
      </c>
      <c r="F1076" s="241" t="s">
        <v>1912</v>
      </c>
      <c r="G1076" s="239"/>
      <c r="H1076" s="242">
        <v>357.20600000000002</v>
      </c>
      <c r="I1076" s="243"/>
      <c r="J1076" s="239"/>
      <c r="K1076" s="239"/>
      <c r="L1076" s="244"/>
      <c r="M1076" s="245"/>
      <c r="N1076" s="246"/>
      <c r="O1076" s="246"/>
      <c r="P1076" s="246"/>
      <c r="Q1076" s="246"/>
      <c r="R1076" s="246"/>
      <c r="S1076" s="246"/>
      <c r="T1076" s="247"/>
      <c r="U1076" s="12"/>
      <c r="V1076" s="12"/>
      <c r="W1076" s="12"/>
      <c r="X1076" s="12"/>
      <c r="Y1076" s="12"/>
      <c r="Z1076" s="12"/>
      <c r="AA1076" s="12"/>
      <c r="AB1076" s="12"/>
      <c r="AC1076" s="12"/>
      <c r="AD1076" s="12"/>
      <c r="AE1076" s="12"/>
      <c r="AT1076" s="248" t="s">
        <v>182</v>
      </c>
      <c r="AU1076" s="248" t="s">
        <v>85</v>
      </c>
      <c r="AV1076" s="12" t="s">
        <v>85</v>
      </c>
      <c r="AW1076" s="12" t="s">
        <v>32</v>
      </c>
      <c r="AX1076" s="12" t="s">
        <v>76</v>
      </c>
      <c r="AY1076" s="248" t="s">
        <v>173</v>
      </c>
    </row>
    <row r="1077" s="12" customFormat="1">
      <c r="A1077" s="12"/>
      <c r="B1077" s="238"/>
      <c r="C1077" s="239"/>
      <c r="D1077" s="233" t="s">
        <v>182</v>
      </c>
      <c r="E1077" s="240" t="s">
        <v>1</v>
      </c>
      <c r="F1077" s="241" t="s">
        <v>1913</v>
      </c>
      <c r="G1077" s="239"/>
      <c r="H1077" s="242">
        <v>67.168999999999997</v>
      </c>
      <c r="I1077" s="243"/>
      <c r="J1077" s="239"/>
      <c r="K1077" s="239"/>
      <c r="L1077" s="244"/>
      <c r="M1077" s="245"/>
      <c r="N1077" s="246"/>
      <c r="O1077" s="246"/>
      <c r="P1077" s="246"/>
      <c r="Q1077" s="246"/>
      <c r="R1077" s="246"/>
      <c r="S1077" s="246"/>
      <c r="T1077" s="247"/>
      <c r="U1077" s="12"/>
      <c r="V1077" s="12"/>
      <c r="W1077" s="12"/>
      <c r="X1077" s="12"/>
      <c r="Y1077" s="12"/>
      <c r="Z1077" s="12"/>
      <c r="AA1077" s="12"/>
      <c r="AB1077" s="12"/>
      <c r="AC1077" s="12"/>
      <c r="AD1077" s="12"/>
      <c r="AE1077" s="12"/>
      <c r="AT1077" s="248" t="s">
        <v>182</v>
      </c>
      <c r="AU1077" s="248" t="s">
        <v>85</v>
      </c>
      <c r="AV1077" s="12" t="s">
        <v>85</v>
      </c>
      <c r="AW1077" s="12" t="s">
        <v>32</v>
      </c>
      <c r="AX1077" s="12" t="s">
        <v>76</v>
      </c>
      <c r="AY1077" s="248" t="s">
        <v>173</v>
      </c>
    </row>
    <row r="1078" s="12" customFormat="1">
      <c r="A1078" s="12"/>
      <c r="B1078" s="238"/>
      <c r="C1078" s="239"/>
      <c r="D1078" s="233" t="s">
        <v>182</v>
      </c>
      <c r="E1078" s="240" t="s">
        <v>1</v>
      </c>
      <c r="F1078" s="241" t="s">
        <v>1914</v>
      </c>
      <c r="G1078" s="239"/>
      <c r="H1078" s="242">
        <v>149.13999999999999</v>
      </c>
      <c r="I1078" s="243"/>
      <c r="J1078" s="239"/>
      <c r="K1078" s="239"/>
      <c r="L1078" s="244"/>
      <c r="M1078" s="245"/>
      <c r="N1078" s="246"/>
      <c r="O1078" s="246"/>
      <c r="P1078" s="246"/>
      <c r="Q1078" s="246"/>
      <c r="R1078" s="246"/>
      <c r="S1078" s="246"/>
      <c r="T1078" s="247"/>
      <c r="U1078" s="12"/>
      <c r="V1078" s="12"/>
      <c r="W1078" s="12"/>
      <c r="X1078" s="12"/>
      <c r="Y1078" s="12"/>
      <c r="Z1078" s="12"/>
      <c r="AA1078" s="12"/>
      <c r="AB1078" s="12"/>
      <c r="AC1078" s="12"/>
      <c r="AD1078" s="12"/>
      <c r="AE1078" s="12"/>
      <c r="AT1078" s="248" t="s">
        <v>182</v>
      </c>
      <c r="AU1078" s="248" t="s">
        <v>85</v>
      </c>
      <c r="AV1078" s="12" t="s">
        <v>85</v>
      </c>
      <c r="AW1078" s="12" t="s">
        <v>32</v>
      </c>
      <c r="AX1078" s="12" t="s">
        <v>76</v>
      </c>
      <c r="AY1078" s="248" t="s">
        <v>173</v>
      </c>
    </row>
    <row r="1079" s="15" customFormat="1">
      <c r="A1079" s="15"/>
      <c r="B1079" s="285"/>
      <c r="C1079" s="286"/>
      <c r="D1079" s="233" t="s">
        <v>182</v>
      </c>
      <c r="E1079" s="287" t="s">
        <v>1</v>
      </c>
      <c r="F1079" s="288" t="s">
        <v>889</v>
      </c>
      <c r="G1079" s="286"/>
      <c r="H1079" s="287" t="s">
        <v>1</v>
      </c>
      <c r="I1079" s="289"/>
      <c r="J1079" s="286"/>
      <c r="K1079" s="286"/>
      <c r="L1079" s="290"/>
      <c r="M1079" s="291"/>
      <c r="N1079" s="292"/>
      <c r="O1079" s="292"/>
      <c r="P1079" s="292"/>
      <c r="Q1079" s="292"/>
      <c r="R1079" s="292"/>
      <c r="S1079" s="292"/>
      <c r="T1079" s="293"/>
      <c r="U1079" s="15"/>
      <c r="V1079" s="15"/>
      <c r="W1079" s="15"/>
      <c r="X1079" s="15"/>
      <c r="Y1079" s="15"/>
      <c r="Z1079" s="15"/>
      <c r="AA1079" s="15"/>
      <c r="AB1079" s="15"/>
      <c r="AC1079" s="15"/>
      <c r="AD1079" s="15"/>
      <c r="AE1079" s="15"/>
      <c r="AT1079" s="294" t="s">
        <v>182</v>
      </c>
      <c r="AU1079" s="294" t="s">
        <v>85</v>
      </c>
      <c r="AV1079" s="15" t="s">
        <v>83</v>
      </c>
      <c r="AW1079" s="15" t="s">
        <v>32</v>
      </c>
      <c r="AX1079" s="15" t="s">
        <v>76</v>
      </c>
      <c r="AY1079" s="294" t="s">
        <v>173</v>
      </c>
    </row>
    <row r="1080" s="12" customFormat="1">
      <c r="A1080" s="12"/>
      <c r="B1080" s="238"/>
      <c r="C1080" s="239"/>
      <c r="D1080" s="233" t="s">
        <v>182</v>
      </c>
      <c r="E1080" s="240" t="s">
        <v>1</v>
      </c>
      <c r="F1080" s="241" t="s">
        <v>1915</v>
      </c>
      <c r="G1080" s="239"/>
      <c r="H1080" s="242">
        <v>100.732</v>
      </c>
      <c r="I1080" s="243"/>
      <c r="J1080" s="239"/>
      <c r="K1080" s="239"/>
      <c r="L1080" s="244"/>
      <c r="M1080" s="245"/>
      <c r="N1080" s="246"/>
      <c r="O1080" s="246"/>
      <c r="P1080" s="246"/>
      <c r="Q1080" s="246"/>
      <c r="R1080" s="246"/>
      <c r="S1080" s="246"/>
      <c r="T1080" s="247"/>
      <c r="U1080" s="12"/>
      <c r="V1080" s="12"/>
      <c r="W1080" s="12"/>
      <c r="X1080" s="12"/>
      <c r="Y1080" s="12"/>
      <c r="Z1080" s="12"/>
      <c r="AA1080" s="12"/>
      <c r="AB1080" s="12"/>
      <c r="AC1080" s="12"/>
      <c r="AD1080" s="12"/>
      <c r="AE1080" s="12"/>
      <c r="AT1080" s="248" t="s">
        <v>182</v>
      </c>
      <c r="AU1080" s="248" t="s">
        <v>85</v>
      </c>
      <c r="AV1080" s="12" t="s">
        <v>85</v>
      </c>
      <c r="AW1080" s="12" t="s">
        <v>32</v>
      </c>
      <c r="AX1080" s="12" t="s">
        <v>76</v>
      </c>
      <c r="AY1080" s="248" t="s">
        <v>173</v>
      </c>
    </row>
    <row r="1081" s="12" customFormat="1">
      <c r="A1081" s="12"/>
      <c r="B1081" s="238"/>
      <c r="C1081" s="239"/>
      <c r="D1081" s="233" t="s">
        <v>182</v>
      </c>
      <c r="E1081" s="240" t="s">
        <v>1</v>
      </c>
      <c r="F1081" s="241" t="s">
        <v>1916</v>
      </c>
      <c r="G1081" s="239"/>
      <c r="H1081" s="242">
        <v>303.38</v>
      </c>
      <c r="I1081" s="243"/>
      <c r="J1081" s="239"/>
      <c r="K1081" s="239"/>
      <c r="L1081" s="244"/>
      <c r="M1081" s="245"/>
      <c r="N1081" s="246"/>
      <c r="O1081" s="246"/>
      <c r="P1081" s="246"/>
      <c r="Q1081" s="246"/>
      <c r="R1081" s="246"/>
      <c r="S1081" s="246"/>
      <c r="T1081" s="247"/>
      <c r="U1081" s="12"/>
      <c r="V1081" s="12"/>
      <c r="W1081" s="12"/>
      <c r="X1081" s="12"/>
      <c r="Y1081" s="12"/>
      <c r="Z1081" s="12"/>
      <c r="AA1081" s="12"/>
      <c r="AB1081" s="12"/>
      <c r="AC1081" s="12"/>
      <c r="AD1081" s="12"/>
      <c r="AE1081" s="12"/>
      <c r="AT1081" s="248" t="s">
        <v>182</v>
      </c>
      <c r="AU1081" s="248" t="s">
        <v>85</v>
      </c>
      <c r="AV1081" s="12" t="s">
        <v>85</v>
      </c>
      <c r="AW1081" s="12" t="s">
        <v>32</v>
      </c>
      <c r="AX1081" s="12" t="s">
        <v>76</v>
      </c>
      <c r="AY1081" s="248" t="s">
        <v>173</v>
      </c>
    </row>
    <row r="1082" s="13" customFormat="1">
      <c r="A1082" s="13"/>
      <c r="B1082" s="249"/>
      <c r="C1082" s="250"/>
      <c r="D1082" s="233" t="s">
        <v>182</v>
      </c>
      <c r="E1082" s="251" t="s">
        <v>1</v>
      </c>
      <c r="F1082" s="252" t="s">
        <v>184</v>
      </c>
      <c r="G1082" s="250"/>
      <c r="H1082" s="253">
        <v>1134.4569999999999</v>
      </c>
      <c r="I1082" s="254"/>
      <c r="J1082" s="250"/>
      <c r="K1082" s="250"/>
      <c r="L1082" s="255"/>
      <c r="M1082" s="256"/>
      <c r="N1082" s="257"/>
      <c r="O1082" s="257"/>
      <c r="P1082" s="257"/>
      <c r="Q1082" s="257"/>
      <c r="R1082" s="257"/>
      <c r="S1082" s="257"/>
      <c r="T1082" s="258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59" t="s">
        <v>182</v>
      </c>
      <c r="AU1082" s="259" t="s">
        <v>85</v>
      </c>
      <c r="AV1082" s="13" t="s">
        <v>178</v>
      </c>
      <c r="AW1082" s="13" t="s">
        <v>32</v>
      </c>
      <c r="AX1082" s="13" t="s">
        <v>83</v>
      </c>
      <c r="AY1082" s="259" t="s">
        <v>173</v>
      </c>
    </row>
    <row r="1083" s="11" customFormat="1" ht="25.92" customHeight="1">
      <c r="A1083" s="11"/>
      <c r="B1083" s="206"/>
      <c r="C1083" s="207"/>
      <c r="D1083" s="208" t="s">
        <v>75</v>
      </c>
      <c r="E1083" s="209" t="s">
        <v>171</v>
      </c>
      <c r="F1083" s="209" t="s">
        <v>172</v>
      </c>
      <c r="G1083" s="207"/>
      <c r="H1083" s="207"/>
      <c r="I1083" s="210"/>
      <c r="J1083" s="211">
        <f>BK1083</f>
        <v>0</v>
      </c>
      <c r="K1083" s="207"/>
      <c r="L1083" s="212"/>
      <c r="M1083" s="213"/>
      <c r="N1083" s="214"/>
      <c r="O1083" s="214"/>
      <c r="P1083" s="215">
        <f>SUM(P1084:P1114)</f>
        <v>0</v>
      </c>
      <c r="Q1083" s="214"/>
      <c r="R1083" s="215">
        <f>SUM(R1084:R1114)</f>
        <v>0</v>
      </c>
      <c r="S1083" s="214"/>
      <c r="T1083" s="216">
        <f>SUM(T1084:T1114)</f>
        <v>0</v>
      </c>
      <c r="U1083" s="11"/>
      <c r="V1083" s="11"/>
      <c r="W1083" s="11"/>
      <c r="X1083" s="11"/>
      <c r="Y1083" s="11"/>
      <c r="Z1083" s="11"/>
      <c r="AA1083" s="11"/>
      <c r="AB1083" s="11"/>
      <c r="AC1083" s="11"/>
      <c r="AD1083" s="11"/>
      <c r="AE1083" s="11"/>
      <c r="AR1083" s="217" t="s">
        <v>83</v>
      </c>
      <c r="AT1083" s="218" t="s">
        <v>75</v>
      </c>
      <c r="AU1083" s="218" t="s">
        <v>76</v>
      </c>
      <c r="AY1083" s="217" t="s">
        <v>173</v>
      </c>
      <c r="BK1083" s="219">
        <f>SUM(BK1084:BK1114)</f>
        <v>0</v>
      </c>
    </row>
    <row r="1084" s="2" customFormat="1" ht="44.25" customHeight="1">
      <c r="A1084" s="39"/>
      <c r="B1084" s="40"/>
      <c r="C1084" s="220" t="s">
        <v>1917</v>
      </c>
      <c r="D1084" s="220" t="s">
        <v>174</v>
      </c>
      <c r="E1084" s="221" t="s">
        <v>1918</v>
      </c>
      <c r="F1084" s="222" t="s">
        <v>1919</v>
      </c>
      <c r="G1084" s="223" t="s">
        <v>221</v>
      </c>
      <c r="H1084" s="224">
        <v>155.02099999999999</v>
      </c>
      <c r="I1084" s="225"/>
      <c r="J1084" s="226">
        <f>ROUND(I1084*H1084,2)</f>
        <v>0</v>
      </c>
      <c r="K1084" s="222" t="s">
        <v>283</v>
      </c>
      <c r="L1084" s="45"/>
      <c r="M1084" s="227" t="s">
        <v>1</v>
      </c>
      <c r="N1084" s="228" t="s">
        <v>41</v>
      </c>
      <c r="O1084" s="92"/>
      <c r="P1084" s="229">
        <f>O1084*H1084</f>
        <v>0</v>
      </c>
      <c r="Q1084" s="229">
        <v>0</v>
      </c>
      <c r="R1084" s="229">
        <f>Q1084*H1084</f>
        <v>0</v>
      </c>
      <c r="S1084" s="229">
        <v>0</v>
      </c>
      <c r="T1084" s="230">
        <f>S1084*H1084</f>
        <v>0</v>
      </c>
      <c r="U1084" s="39"/>
      <c r="V1084" s="39"/>
      <c r="W1084" s="39"/>
      <c r="X1084" s="39"/>
      <c r="Y1084" s="39"/>
      <c r="Z1084" s="39"/>
      <c r="AA1084" s="39"/>
      <c r="AB1084" s="39"/>
      <c r="AC1084" s="39"/>
      <c r="AD1084" s="39"/>
      <c r="AE1084" s="39"/>
      <c r="AR1084" s="231" t="s">
        <v>178</v>
      </c>
      <c r="AT1084" s="231" t="s">
        <v>174</v>
      </c>
      <c r="AU1084" s="231" t="s">
        <v>83</v>
      </c>
      <c r="AY1084" s="18" t="s">
        <v>173</v>
      </c>
      <c r="BE1084" s="232">
        <f>IF(N1084="základní",J1084,0)</f>
        <v>0</v>
      </c>
      <c r="BF1084" s="232">
        <f>IF(N1084="snížená",J1084,0)</f>
        <v>0</v>
      </c>
      <c r="BG1084" s="232">
        <f>IF(N1084="zákl. přenesená",J1084,0)</f>
        <v>0</v>
      </c>
      <c r="BH1084" s="232">
        <f>IF(N1084="sníž. přenesená",J1084,0)</f>
        <v>0</v>
      </c>
      <c r="BI1084" s="232">
        <f>IF(N1084="nulová",J1084,0)</f>
        <v>0</v>
      </c>
      <c r="BJ1084" s="18" t="s">
        <v>83</v>
      </c>
      <c r="BK1084" s="232">
        <f>ROUND(I1084*H1084,2)</f>
        <v>0</v>
      </c>
      <c r="BL1084" s="18" t="s">
        <v>178</v>
      </c>
      <c r="BM1084" s="231" t="s">
        <v>1920</v>
      </c>
    </row>
    <row r="1085" s="2" customFormat="1" ht="44.25" customHeight="1">
      <c r="A1085" s="39"/>
      <c r="B1085" s="40"/>
      <c r="C1085" s="220" t="s">
        <v>1165</v>
      </c>
      <c r="D1085" s="220" t="s">
        <v>174</v>
      </c>
      <c r="E1085" s="221" t="s">
        <v>175</v>
      </c>
      <c r="F1085" s="222" t="s">
        <v>176</v>
      </c>
      <c r="G1085" s="223" t="s">
        <v>177</v>
      </c>
      <c r="H1085" s="224">
        <v>25.859000000000002</v>
      </c>
      <c r="I1085" s="225"/>
      <c r="J1085" s="226">
        <f>ROUND(I1085*H1085,2)</f>
        <v>0</v>
      </c>
      <c r="K1085" s="222" t="s">
        <v>1</v>
      </c>
      <c r="L1085" s="45"/>
      <c r="M1085" s="227" t="s">
        <v>1</v>
      </c>
      <c r="N1085" s="228" t="s">
        <v>41</v>
      </c>
      <c r="O1085" s="92"/>
      <c r="P1085" s="229">
        <f>O1085*H1085</f>
        <v>0</v>
      </c>
      <c r="Q1085" s="229">
        <v>0</v>
      </c>
      <c r="R1085" s="229">
        <f>Q1085*H1085</f>
        <v>0</v>
      </c>
      <c r="S1085" s="229">
        <v>0</v>
      </c>
      <c r="T1085" s="230">
        <f>S1085*H1085</f>
        <v>0</v>
      </c>
      <c r="U1085" s="39"/>
      <c r="V1085" s="39"/>
      <c r="W1085" s="39"/>
      <c r="X1085" s="39"/>
      <c r="Y1085" s="39"/>
      <c r="Z1085" s="39"/>
      <c r="AA1085" s="39"/>
      <c r="AB1085" s="39"/>
      <c r="AC1085" s="39"/>
      <c r="AD1085" s="39"/>
      <c r="AE1085" s="39"/>
      <c r="AR1085" s="231" t="s">
        <v>178</v>
      </c>
      <c r="AT1085" s="231" t="s">
        <v>174</v>
      </c>
      <c r="AU1085" s="231" t="s">
        <v>83</v>
      </c>
      <c r="AY1085" s="18" t="s">
        <v>173</v>
      </c>
      <c r="BE1085" s="232">
        <f>IF(N1085="základní",J1085,0)</f>
        <v>0</v>
      </c>
      <c r="BF1085" s="232">
        <f>IF(N1085="snížená",J1085,0)</f>
        <v>0</v>
      </c>
      <c r="BG1085" s="232">
        <f>IF(N1085="zákl. přenesená",J1085,0)</f>
        <v>0</v>
      </c>
      <c r="BH1085" s="232">
        <f>IF(N1085="sníž. přenesená",J1085,0)</f>
        <v>0</v>
      </c>
      <c r="BI1085" s="232">
        <f>IF(N1085="nulová",J1085,0)</f>
        <v>0</v>
      </c>
      <c r="BJ1085" s="18" t="s">
        <v>83</v>
      </c>
      <c r="BK1085" s="232">
        <f>ROUND(I1085*H1085,2)</f>
        <v>0</v>
      </c>
      <c r="BL1085" s="18" t="s">
        <v>178</v>
      </c>
      <c r="BM1085" s="231" t="s">
        <v>1921</v>
      </c>
    </row>
    <row r="1086" s="2" customFormat="1">
      <c r="A1086" s="39"/>
      <c r="B1086" s="40"/>
      <c r="C1086" s="41"/>
      <c r="D1086" s="233" t="s">
        <v>180</v>
      </c>
      <c r="E1086" s="41"/>
      <c r="F1086" s="234" t="s">
        <v>181</v>
      </c>
      <c r="G1086" s="41"/>
      <c r="H1086" s="41"/>
      <c r="I1086" s="235"/>
      <c r="J1086" s="41"/>
      <c r="K1086" s="41"/>
      <c r="L1086" s="45"/>
      <c r="M1086" s="236"/>
      <c r="N1086" s="237"/>
      <c r="O1086" s="92"/>
      <c r="P1086" s="92"/>
      <c r="Q1086" s="92"/>
      <c r="R1086" s="92"/>
      <c r="S1086" s="92"/>
      <c r="T1086" s="93"/>
      <c r="U1086" s="39"/>
      <c r="V1086" s="39"/>
      <c r="W1086" s="39"/>
      <c r="X1086" s="39"/>
      <c r="Y1086" s="39"/>
      <c r="Z1086" s="39"/>
      <c r="AA1086" s="39"/>
      <c r="AB1086" s="39"/>
      <c r="AC1086" s="39"/>
      <c r="AD1086" s="39"/>
      <c r="AE1086" s="39"/>
      <c r="AT1086" s="18" t="s">
        <v>180</v>
      </c>
      <c r="AU1086" s="18" t="s">
        <v>83</v>
      </c>
    </row>
    <row r="1087" s="2" customFormat="1" ht="49.05" customHeight="1">
      <c r="A1087" s="39"/>
      <c r="B1087" s="40"/>
      <c r="C1087" s="220" t="s">
        <v>1922</v>
      </c>
      <c r="D1087" s="220" t="s">
        <v>174</v>
      </c>
      <c r="E1087" s="221" t="s">
        <v>185</v>
      </c>
      <c r="F1087" s="222" t="s">
        <v>186</v>
      </c>
      <c r="G1087" s="223" t="s">
        <v>177</v>
      </c>
      <c r="H1087" s="224">
        <v>23.568000000000001</v>
      </c>
      <c r="I1087" s="225"/>
      <c r="J1087" s="226">
        <f>ROUND(I1087*H1087,2)</f>
        <v>0</v>
      </c>
      <c r="K1087" s="222" t="s">
        <v>1</v>
      </c>
      <c r="L1087" s="45"/>
      <c r="M1087" s="227" t="s">
        <v>1</v>
      </c>
      <c r="N1087" s="228" t="s">
        <v>41</v>
      </c>
      <c r="O1087" s="92"/>
      <c r="P1087" s="229">
        <f>O1087*H1087</f>
        <v>0</v>
      </c>
      <c r="Q1087" s="229">
        <v>0</v>
      </c>
      <c r="R1087" s="229">
        <f>Q1087*H1087</f>
        <v>0</v>
      </c>
      <c r="S1087" s="229">
        <v>0</v>
      </c>
      <c r="T1087" s="230">
        <f>S1087*H1087</f>
        <v>0</v>
      </c>
      <c r="U1087" s="39"/>
      <c r="V1087" s="39"/>
      <c r="W1087" s="39"/>
      <c r="X1087" s="39"/>
      <c r="Y1087" s="39"/>
      <c r="Z1087" s="39"/>
      <c r="AA1087" s="39"/>
      <c r="AB1087" s="39"/>
      <c r="AC1087" s="39"/>
      <c r="AD1087" s="39"/>
      <c r="AE1087" s="39"/>
      <c r="AR1087" s="231" t="s">
        <v>178</v>
      </c>
      <c r="AT1087" s="231" t="s">
        <v>174</v>
      </c>
      <c r="AU1087" s="231" t="s">
        <v>83</v>
      </c>
      <c r="AY1087" s="18" t="s">
        <v>173</v>
      </c>
      <c r="BE1087" s="232">
        <f>IF(N1087="základní",J1087,0)</f>
        <v>0</v>
      </c>
      <c r="BF1087" s="232">
        <f>IF(N1087="snížená",J1087,0)</f>
        <v>0</v>
      </c>
      <c r="BG1087" s="232">
        <f>IF(N1087="zákl. přenesená",J1087,0)</f>
        <v>0</v>
      </c>
      <c r="BH1087" s="232">
        <f>IF(N1087="sníž. přenesená",J1087,0)</f>
        <v>0</v>
      </c>
      <c r="BI1087" s="232">
        <f>IF(N1087="nulová",J1087,0)</f>
        <v>0</v>
      </c>
      <c r="BJ1087" s="18" t="s">
        <v>83</v>
      </c>
      <c r="BK1087" s="232">
        <f>ROUND(I1087*H1087,2)</f>
        <v>0</v>
      </c>
      <c r="BL1087" s="18" t="s">
        <v>178</v>
      </c>
      <c r="BM1087" s="231" t="s">
        <v>1923</v>
      </c>
    </row>
    <row r="1088" s="2" customFormat="1">
      <c r="A1088" s="39"/>
      <c r="B1088" s="40"/>
      <c r="C1088" s="41"/>
      <c r="D1088" s="233" t="s">
        <v>180</v>
      </c>
      <c r="E1088" s="41"/>
      <c r="F1088" s="234" t="s">
        <v>181</v>
      </c>
      <c r="G1088" s="41"/>
      <c r="H1088" s="41"/>
      <c r="I1088" s="235"/>
      <c r="J1088" s="41"/>
      <c r="K1088" s="41"/>
      <c r="L1088" s="45"/>
      <c r="M1088" s="236"/>
      <c r="N1088" s="237"/>
      <c r="O1088" s="92"/>
      <c r="P1088" s="92"/>
      <c r="Q1088" s="92"/>
      <c r="R1088" s="92"/>
      <c r="S1088" s="92"/>
      <c r="T1088" s="93"/>
      <c r="U1088" s="39"/>
      <c r="V1088" s="39"/>
      <c r="W1088" s="39"/>
      <c r="X1088" s="39"/>
      <c r="Y1088" s="39"/>
      <c r="Z1088" s="39"/>
      <c r="AA1088" s="39"/>
      <c r="AB1088" s="39"/>
      <c r="AC1088" s="39"/>
      <c r="AD1088" s="39"/>
      <c r="AE1088" s="39"/>
      <c r="AT1088" s="18" t="s">
        <v>180</v>
      </c>
      <c r="AU1088" s="18" t="s">
        <v>83</v>
      </c>
    </row>
    <row r="1089" s="2" customFormat="1" ht="44.25" customHeight="1">
      <c r="A1089" s="39"/>
      <c r="B1089" s="40"/>
      <c r="C1089" s="220" t="s">
        <v>1169</v>
      </c>
      <c r="D1089" s="220" t="s">
        <v>174</v>
      </c>
      <c r="E1089" s="221" t="s">
        <v>190</v>
      </c>
      <c r="F1089" s="222" t="s">
        <v>191</v>
      </c>
      <c r="G1089" s="223" t="s">
        <v>177</v>
      </c>
      <c r="H1089" s="224">
        <v>0.20000000000000001</v>
      </c>
      <c r="I1089" s="225"/>
      <c r="J1089" s="226">
        <f>ROUND(I1089*H1089,2)</f>
        <v>0</v>
      </c>
      <c r="K1089" s="222" t="s">
        <v>1</v>
      </c>
      <c r="L1089" s="45"/>
      <c r="M1089" s="227" t="s">
        <v>1</v>
      </c>
      <c r="N1089" s="228" t="s">
        <v>41</v>
      </c>
      <c r="O1089" s="92"/>
      <c r="P1089" s="229">
        <f>O1089*H1089</f>
        <v>0</v>
      </c>
      <c r="Q1089" s="229">
        <v>0</v>
      </c>
      <c r="R1089" s="229">
        <f>Q1089*H1089</f>
        <v>0</v>
      </c>
      <c r="S1089" s="229">
        <v>0</v>
      </c>
      <c r="T1089" s="230">
        <f>S1089*H1089</f>
        <v>0</v>
      </c>
      <c r="U1089" s="39"/>
      <c r="V1089" s="39"/>
      <c r="W1089" s="39"/>
      <c r="X1089" s="39"/>
      <c r="Y1089" s="39"/>
      <c r="Z1089" s="39"/>
      <c r="AA1089" s="39"/>
      <c r="AB1089" s="39"/>
      <c r="AC1089" s="39"/>
      <c r="AD1089" s="39"/>
      <c r="AE1089" s="39"/>
      <c r="AR1089" s="231" t="s">
        <v>178</v>
      </c>
      <c r="AT1089" s="231" t="s">
        <v>174</v>
      </c>
      <c r="AU1089" s="231" t="s">
        <v>83</v>
      </c>
      <c r="AY1089" s="18" t="s">
        <v>173</v>
      </c>
      <c r="BE1089" s="232">
        <f>IF(N1089="základní",J1089,0)</f>
        <v>0</v>
      </c>
      <c r="BF1089" s="232">
        <f>IF(N1089="snížená",J1089,0)</f>
        <v>0</v>
      </c>
      <c r="BG1089" s="232">
        <f>IF(N1089="zákl. přenesená",J1089,0)</f>
        <v>0</v>
      </c>
      <c r="BH1089" s="232">
        <f>IF(N1089="sníž. přenesená",J1089,0)</f>
        <v>0</v>
      </c>
      <c r="BI1089" s="232">
        <f>IF(N1089="nulová",J1089,0)</f>
        <v>0</v>
      </c>
      <c r="BJ1089" s="18" t="s">
        <v>83</v>
      </c>
      <c r="BK1089" s="232">
        <f>ROUND(I1089*H1089,2)</f>
        <v>0</v>
      </c>
      <c r="BL1089" s="18" t="s">
        <v>178</v>
      </c>
      <c r="BM1089" s="231" t="s">
        <v>1924</v>
      </c>
    </row>
    <row r="1090" s="2" customFormat="1">
      <c r="A1090" s="39"/>
      <c r="B1090" s="40"/>
      <c r="C1090" s="41"/>
      <c r="D1090" s="233" t="s">
        <v>180</v>
      </c>
      <c r="E1090" s="41"/>
      <c r="F1090" s="234" t="s">
        <v>181</v>
      </c>
      <c r="G1090" s="41"/>
      <c r="H1090" s="41"/>
      <c r="I1090" s="235"/>
      <c r="J1090" s="41"/>
      <c r="K1090" s="41"/>
      <c r="L1090" s="45"/>
      <c r="M1090" s="236"/>
      <c r="N1090" s="237"/>
      <c r="O1090" s="92"/>
      <c r="P1090" s="92"/>
      <c r="Q1090" s="92"/>
      <c r="R1090" s="92"/>
      <c r="S1090" s="92"/>
      <c r="T1090" s="93"/>
      <c r="U1090" s="39"/>
      <c r="V1090" s="39"/>
      <c r="W1090" s="39"/>
      <c r="X1090" s="39"/>
      <c r="Y1090" s="39"/>
      <c r="Z1090" s="39"/>
      <c r="AA1090" s="39"/>
      <c r="AB1090" s="39"/>
      <c r="AC1090" s="39"/>
      <c r="AD1090" s="39"/>
      <c r="AE1090" s="39"/>
      <c r="AT1090" s="18" t="s">
        <v>180</v>
      </c>
      <c r="AU1090" s="18" t="s">
        <v>83</v>
      </c>
    </row>
    <row r="1091" s="2" customFormat="1" ht="44.25" customHeight="1">
      <c r="A1091" s="39"/>
      <c r="B1091" s="40"/>
      <c r="C1091" s="220" t="s">
        <v>1925</v>
      </c>
      <c r="D1091" s="220" t="s">
        <v>174</v>
      </c>
      <c r="E1091" s="221" t="s">
        <v>199</v>
      </c>
      <c r="F1091" s="222" t="s">
        <v>200</v>
      </c>
      <c r="G1091" s="223" t="s">
        <v>177</v>
      </c>
      <c r="H1091" s="224">
        <v>9.6379999999999999</v>
      </c>
      <c r="I1091" s="225"/>
      <c r="J1091" s="226">
        <f>ROUND(I1091*H1091,2)</f>
        <v>0</v>
      </c>
      <c r="K1091" s="222" t="s">
        <v>1</v>
      </c>
      <c r="L1091" s="45"/>
      <c r="M1091" s="227" t="s">
        <v>1</v>
      </c>
      <c r="N1091" s="228" t="s">
        <v>41</v>
      </c>
      <c r="O1091" s="92"/>
      <c r="P1091" s="229">
        <f>O1091*H1091</f>
        <v>0</v>
      </c>
      <c r="Q1091" s="229">
        <v>0</v>
      </c>
      <c r="R1091" s="229">
        <f>Q1091*H1091</f>
        <v>0</v>
      </c>
      <c r="S1091" s="229">
        <v>0</v>
      </c>
      <c r="T1091" s="230">
        <f>S1091*H1091</f>
        <v>0</v>
      </c>
      <c r="U1091" s="39"/>
      <c r="V1091" s="39"/>
      <c r="W1091" s="39"/>
      <c r="X1091" s="39"/>
      <c r="Y1091" s="39"/>
      <c r="Z1091" s="39"/>
      <c r="AA1091" s="39"/>
      <c r="AB1091" s="39"/>
      <c r="AC1091" s="39"/>
      <c r="AD1091" s="39"/>
      <c r="AE1091" s="39"/>
      <c r="AR1091" s="231" t="s">
        <v>178</v>
      </c>
      <c r="AT1091" s="231" t="s">
        <v>174</v>
      </c>
      <c r="AU1091" s="231" t="s">
        <v>83</v>
      </c>
      <c r="AY1091" s="18" t="s">
        <v>173</v>
      </c>
      <c r="BE1091" s="232">
        <f>IF(N1091="základní",J1091,0)</f>
        <v>0</v>
      </c>
      <c r="BF1091" s="232">
        <f>IF(N1091="snížená",J1091,0)</f>
        <v>0</v>
      </c>
      <c r="BG1091" s="232">
        <f>IF(N1091="zákl. přenesená",J1091,0)</f>
        <v>0</v>
      </c>
      <c r="BH1091" s="232">
        <f>IF(N1091="sníž. přenesená",J1091,0)</f>
        <v>0</v>
      </c>
      <c r="BI1091" s="232">
        <f>IF(N1091="nulová",J1091,0)</f>
        <v>0</v>
      </c>
      <c r="BJ1091" s="18" t="s">
        <v>83</v>
      </c>
      <c r="BK1091" s="232">
        <f>ROUND(I1091*H1091,2)</f>
        <v>0</v>
      </c>
      <c r="BL1091" s="18" t="s">
        <v>178</v>
      </c>
      <c r="BM1091" s="231" t="s">
        <v>1926</v>
      </c>
    </row>
    <row r="1092" s="2" customFormat="1">
      <c r="A1092" s="39"/>
      <c r="B1092" s="40"/>
      <c r="C1092" s="41"/>
      <c r="D1092" s="233" t="s">
        <v>180</v>
      </c>
      <c r="E1092" s="41"/>
      <c r="F1092" s="234" t="s">
        <v>181</v>
      </c>
      <c r="G1092" s="41"/>
      <c r="H1092" s="41"/>
      <c r="I1092" s="235"/>
      <c r="J1092" s="41"/>
      <c r="K1092" s="41"/>
      <c r="L1092" s="45"/>
      <c r="M1092" s="236"/>
      <c r="N1092" s="237"/>
      <c r="O1092" s="92"/>
      <c r="P1092" s="92"/>
      <c r="Q1092" s="92"/>
      <c r="R1092" s="92"/>
      <c r="S1092" s="92"/>
      <c r="T1092" s="93"/>
      <c r="U1092" s="39"/>
      <c r="V1092" s="39"/>
      <c r="W1092" s="39"/>
      <c r="X1092" s="39"/>
      <c r="Y1092" s="39"/>
      <c r="Z1092" s="39"/>
      <c r="AA1092" s="39"/>
      <c r="AB1092" s="39"/>
      <c r="AC1092" s="39"/>
      <c r="AD1092" s="39"/>
      <c r="AE1092" s="39"/>
      <c r="AT1092" s="18" t="s">
        <v>180</v>
      </c>
      <c r="AU1092" s="18" t="s">
        <v>83</v>
      </c>
    </row>
    <row r="1093" s="12" customFormat="1">
      <c r="A1093" s="12"/>
      <c r="B1093" s="238"/>
      <c r="C1093" s="239"/>
      <c r="D1093" s="233" t="s">
        <v>182</v>
      </c>
      <c r="E1093" s="240" t="s">
        <v>1</v>
      </c>
      <c r="F1093" s="241" t="s">
        <v>1927</v>
      </c>
      <c r="G1093" s="239"/>
      <c r="H1093" s="242">
        <v>9.6379999999999999</v>
      </c>
      <c r="I1093" s="243"/>
      <c r="J1093" s="239"/>
      <c r="K1093" s="239"/>
      <c r="L1093" s="244"/>
      <c r="M1093" s="245"/>
      <c r="N1093" s="246"/>
      <c r="O1093" s="246"/>
      <c r="P1093" s="246"/>
      <c r="Q1093" s="246"/>
      <c r="R1093" s="246"/>
      <c r="S1093" s="246"/>
      <c r="T1093" s="247"/>
      <c r="U1093" s="12"/>
      <c r="V1093" s="12"/>
      <c r="W1093" s="12"/>
      <c r="X1093" s="12"/>
      <c r="Y1093" s="12"/>
      <c r="Z1093" s="12"/>
      <c r="AA1093" s="12"/>
      <c r="AB1093" s="12"/>
      <c r="AC1093" s="12"/>
      <c r="AD1093" s="12"/>
      <c r="AE1093" s="12"/>
      <c r="AT1093" s="248" t="s">
        <v>182</v>
      </c>
      <c r="AU1093" s="248" t="s">
        <v>83</v>
      </c>
      <c r="AV1093" s="12" t="s">
        <v>85</v>
      </c>
      <c r="AW1093" s="12" t="s">
        <v>32</v>
      </c>
      <c r="AX1093" s="12" t="s">
        <v>76</v>
      </c>
      <c r="AY1093" s="248" t="s">
        <v>173</v>
      </c>
    </row>
    <row r="1094" s="13" customFormat="1">
      <c r="A1094" s="13"/>
      <c r="B1094" s="249"/>
      <c r="C1094" s="250"/>
      <c r="D1094" s="233" t="s">
        <v>182</v>
      </c>
      <c r="E1094" s="251" t="s">
        <v>1</v>
      </c>
      <c r="F1094" s="252" t="s">
        <v>184</v>
      </c>
      <c r="G1094" s="250"/>
      <c r="H1094" s="253">
        <v>9.6379999999999999</v>
      </c>
      <c r="I1094" s="254"/>
      <c r="J1094" s="250"/>
      <c r="K1094" s="250"/>
      <c r="L1094" s="255"/>
      <c r="M1094" s="256"/>
      <c r="N1094" s="257"/>
      <c r="O1094" s="257"/>
      <c r="P1094" s="257"/>
      <c r="Q1094" s="257"/>
      <c r="R1094" s="257"/>
      <c r="S1094" s="257"/>
      <c r="T1094" s="258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59" t="s">
        <v>182</v>
      </c>
      <c r="AU1094" s="259" t="s">
        <v>83</v>
      </c>
      <c r="AV1094" s="13" t="s">
        <v>178</v>
      </c>
      <c r="AW1094" s="13" t="s">
        <v>32</v>
      </c>
      <c r="AX1094" s="13" t="s">
        <v>83</v>
      </c>
      <c r="AY1094" s="259" t="s">
        <v>173</v>
      </c>
    </row>
    <row r="1095" s="2" customFormat="1" ht="49.05" customHeight="1">
      <c r="A1095" s="39"/>
      <c r="B1095" s="40"/>
      <c r="C1095" s="220" t="s">
        <v>1174</v>
      </c>
      <c r="D1095" s="220" t="s">
        <v>174</v>
      </c>
      <c r="E1095" s="221" t="s">
        <v>214</v>
      </c>
      <c r="F1095" s="222" t="s">
        <v>215</v>
      </c>
      <c r="G1095" s="223" t="s">
        <v>177</v>
      </c>
      <c r="H1095" s="224">
        <v>1.0600000000000001</v>
      </c>
      <c r="I1095" s="225"/>
      <c r="J1095" s="226">
        <f>ROUND(I1095*H1095,2)</f>
        <v>0</v>
      </c>
      <c r="K1095" s="222" t="s">
        <v>1</v>
      </c>
      <c r="L1095" s="45"/>
      <c r="M1095" s="227" t="s">
        <v>1</v>
      </c>
      <c r="N1095" s="228" t="s">
        <v>41</v>
      </c>
      <c r="O1095" s="92"/>
      <c r="P1095" s="229">
        <f>O1095*H1095</f>
        <v>0</v>
      </c>
      <c r="Q1095" s="229">
        <v>0</v>
      </c>
      <c r="R1095" s="229">
        <f>Q1095*H1095</f>
        <v>0</v>
      </c>
      <c r="S1095" s="229">
        <v>0</v>
      </c>
      <c r="T1095" s="230">
        <f>S1095*H1095</f>
        <v>0</v>
      </c>
      <c r="U1095" s="39"/>
      <c r="V1095" s="39"/>
      <c r="W1095" s="39"/>
      <c r="X1095" s="39"/>
      <c r="Y1095" s="39"/>
      <c r="Z1095" s="39"/>
      <c r="AA1095" s="39"/>
      <c r="AB1095" s="39"/>
      <c r="AC1095" s="39"/>
      <c r="AD1095" s="39"/>
      <c r="AE1095" s="39"/>
      <c r="AR1095" s="231" t="s">
        <v>178</v>
      </c>
      <c r="AT1095" s="231" t="s">
        <v>174</v>
      </c>
      <c r="AU1095" s="231" t="s">
        <v>83</v>
      </c>
      <c r="AY1095" s="18" t="s">
        <v>173</v>
      </c>
      <c r="BE1095" s="232">
        <f>IF(N1095="základní",J1095,0)</f>
        <v>0</v>
      </c>
      <c r="BF1095" s="232">
        <f>IF(N1095="snížená",J1095,0)</f>
        <v>0</v>
      </c>
      <c r="BG1095" s="232">
        <f>IF(N1095="zákl. přenesená",J1095,0)</f>
        <v>0</v>
      </c>
      <c r="BH1095" s="232">
        <f>IF(N1095="sníž. přenesená",J1095,0)</f>
        <v>0</v>
      </c>
      <c r="BI1095" s="232">
        <f>IF(N1095="nulová",J1095,0)</f>
        <v>0</v>
      </c>
      <c r="BJ1095" s="18" t="s">
        <v>83</v>
      </c>
      <c r="BK1095" s="232">
        <f>ROUND(I1095*H1095,2)</f>
        <v>0</v>
      </c>
      <c r="BL1095" s="18" t="s">
        <v>178</v>
      </c>
      <c r="BM1095" s="231" t="s">
        <v>1928</v>
      </c>
    </row>
    <row r="1096" s="2" customFormat="1">
      <c r="A1096" s="39"/>
      <c r="B1096" s="40"/>
      <c r="C1096" s="41"/>
      <c r="D1096" s="233" t="s">
        <v>180</v>
      </c>
      <c r="E1096" s="41"/>
      <c r="F1096" s="234" t="s">
        <v>181</v>
      </c>
      <c r="G1096" s="41"/>
      <c r="H1096" s="41"/>
      <c r="I1096" s="235"/>
      <c r="J1096" s="41"/>
      <c r="K1096" s="41"/>
      <c r="L1096" s="45"/>
      <c r="M1096" s="236"/>
      <c r="N1096" s="237"/>
      <c r="O1096" s="92"/>
      <c r="P1096" s="92"/>
      <c r="Q1096" s="92"/>
      <c r="R1096" s="92"/>
      <c r="S1096" s="92"/>
      <c r="T1096" s="93"/>
      <c r="U1096" s="39"/>
      <c r="V1096" s="39"/>
      <c r="W1096" s="39"/>
      <c r="X1096" s="39"/>
      <c r="Y1096" s="39"/>
      <c r="Z1096" s="39"/>
      <c r="AA1096" s="39"/>
      <c r="AB1096" s="39"/>
      <c r="AC1096" s="39"/>
      <c r="AD1096" s="39"/>
      <c r="AE1096" s="39"/>
      <c r="AT1096" s="18" t="s">
        <v>180</v>
      </c>
      <c r="AU1096" s="18" t="s">
        <v>83</v>
      </c>
    </row>
    <row r="1097" s="12" customFormat="1">
      <c r="A1097" s="12"/>
      <c r="B1097" s="238"/>
      <c r="C1097" s="239"/>
      <c r="D1097" s="233" t="s">
        <v>182</v>
      </c>
      <c r="E1097" s="240" t="s">
        <v>1</v>
      </c>
      <c r="F1097" s="241" t="s">
        <v>217</v>
      </c>
      <c r="G1097" s="239"/>
      <c r="H1097" s="242">
        <v>1.0600000000000001</v>
      </c>
      <c r="I1097" s="243"/>
      <c r="J1097" s="239"/>
      <c r="K1097" s="239"/>
      <c r="L1097" s="244"/>
      <c r="M1097" s="245"/>
      <c r="N1097" s="246"/>
      <c r="O1097" s="246"/>
      <c r="P1097" s="246"/>
      <c r="Q1097" s="246"/>
      <c r="R1097" s="246"/>
      <c r="S1097" s="246"/>
      <c r="T1097" s="247"/>
      <c r="U1097" s="12"/>
      <c r="V1097" s="12"/>
      <c r="W1097" s="12"/>
      <c r="X1097" s="12"/>
      <c r="Y1097" s="12"/>
      <c r="Z1097" s="12"/>
      <c r="AA1097" s="12"/>
      <c r="AB1097" s="12"/>
      <c r="AC1097" s="12"/>
      <c r="AD1097" s="12"/>
      <c r="AE1097" s="12"/>
      <c r="AT1097" s="248" t="s">
        <v>182</v>
      </c>
      <c r="AU1097" s="248" t="s">
        <v>83</v>
      </c>
      <c r="AV1097" s="12" t="s">
        <v>85</v>
      </c>
      <c r="AW1097" s="12" t="s">
        <v>32</v>
      </c>
      <c r="AX1097" s="12" t="s">
        <v>76</v>
      </c>
      <c r="AY1097" s="248" t="s">
        <v>173</v>
      </c>
    </row>
    <row r="1098" s="13" customFormat="1">
      <c r="A1098" s="13"/>
      <c r="B1098" s="249"/>
      <c r="C1098" s="250"/>
      <c r="D1098" s="233" t="s">
        <v>182</v>
      </c>
      <c r="E1098" s="251" t="s">
        <v>1</v>
      </c>
      <c r="F1098" s="252" t="s">
        <v>184</v>
      </c>
      <c r="G1098" s="250"/>
      <c r="H1098" s="253">
        <v>1.0600000000000001</v>
      </c>
      <c r="I1098" s="254"/>
      <c r="J1098" s="250"/>
      <c r="K1098" s="250"/>
      <c r="L1098" s="255"/>
      <c r="M1098" s="256"/>
      <c r="N1098" s="257"/>
      <c r="O1098" s="257"/>
      <c r="P1098" s="257"/>
      <c r="Q1098" s="257"/>
      <c r="R1098" s="257"/>
      <c r="S1098" s="257"/>
      <c r="T1098" s="258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59" t="s">
        <v>182</v>
      </c>
      <c r="AU1098" s="259" t="s">
        <v>83</v>
      </c>
      <c r="AV1098" s="13" t="s">
        <v>178</v>
      </c>
      <c r="AW1098" s="13" t="s">
        <v>32</v>
      </c>
      <c r="AX1098" s="13" t="s">
        <v>83</v>
      </c>
      <c r="AY1098" s="259" t="s">
        <v>173</v>
      </c>
    </row>
    <row r="1099" s="2" customFormat="1" ht="44.25" customHeight="1">
      <c r="A1099" s="39"/>
      <c r="B1099" s="40"/>
      <c r="C1099" s="220" t="s">
        <v>1929</v>
      </c>
      <c r="D1099" s="220" t="s">
        <v>174</v>
      </c>
      <c r="E1099" s="221" t="s">
        <v>225</v>
      </c>
      <c r="F1099" s="222" t="s">
        <v>226</v>
      </c>
      <c r="G1099" s="223" t="s">
        <v>221</v>
      </c>
      <c r="H1099" s="224">
        <v>30</v>
      </c>
      <c r="I1099" s="225"/>
      <c r="J1099" s="226">
        <f>ROUND(I1099*H1099,2)</f>
        <v>0</v>
      </c>
      <c r="K1099" s="222" t="s">
        <v>1</v>
      </c>
      <c r="L1099" s="45"/>
      <c r="M1099" s="227" t="s">
        <v>1</v>
      </c>
      <c r="N1099" s="228" t="s">
        <v>41</v>
      </c>
      <c r="O1099" s="92"/>
      <c r="P1099" s="229">
        <f>O1099*H1099</f>
        <v>0</v>
      </c>
      <c r="Q1099" s="229">
        <v>0</v>
      </c>
      <c r="R1099" s="229">
        <f>Q1099*H1099</f>
        <v>0</v>
      </c>
      <c r="S1099" s="229">
        <v>0</v>
      </c>
      <c r="T1099" s="230">
        <f>S1099*H1099</f>
        <v>0</v>
      </c>
      <c r="U1099" s="39"/>
      <c r="V1099" s="39"/>
      <c r="W1099" s="39"/>
      <c r="X1099" s="39"/>
      <c r="Y1099" s="39"/>
      <c r="Z1099" s="39"/>
      <c r="AA1099" s="39"/>
      <c r="AB1099" s="39"/>
      <c r="AC1099" s="39"/>
      <c r="AD1099" s="39"/>
      <c r="AE1099" s="39"/>
      <c r="AR1099" s="231" t="s">
        <v>178</v>
      </c>
      <c r="AT1099" s="231" t="s">
        <v>174</v>
      </c>
      <c r="AU1099" s="231" t="s">
        <v>83</v>
      </c>
      <c r="AY1099" s="18" t="s">
        <v>173</v>
      </c>
      <c r="BE1099" s="232">
        <f>IF(N1099="základní",J1099,0)</f>
        <v>0</v>
      </c>
      <c r="BF1099" s="232">
        <f>IF(N1099="snížená",J1099,0)</f>
        <v>0</v>
      </c>
      <c r="BG1099" s="232">
        <f>IF(N1099="zákl. přenesená",J1099,0)</f>
        <v>0</v>
      </c>
      <c r="BH1099" s="232">
        <f>IF(N1099="sníž. přenesená",J1099,0)</f>
        <v>0</v>
      </c>
      <c r="BI1099" s="232">
        <f>IF(N1099="nulová",J1099,0)</f>
        <v>0</v>
      </c>
      <c r="BJ1099" s="18" t="s">
        <v>83</v>
      </c>
      <c r="BK1099" s="232">
        <f>ROUND(I1099*H1099,2)</f>
        <v>0</v>
      </c>
      <c r="BL1099" s="18" t="s">
        <v>178</v>
      </c>
      <c r="BM1099" s="231" t="s">
        <v>1930</v>
      </c>
    </row>
    <row r="1100" s="2" customFormat="1">
      <c r="A1100" s="39"/>
      <c r="B1100" s="40"/>
      <c r="C1100" s="41"/>
      <c r="D1100" s="233" t="s">
        <v>180</v>
      </c>
      <c r="E1100" s="41"/>
      <c r="F1100" s="234" t="s">
        <v>181</v>
      </c>
      <c r="G1100" s="41"/>
      <c r="H1100" s="41"/>
      <c r="I1100" s="235"/>
      <c r="J1100" s="41"/>
      <c r="K1100" s="41"/>
      <c r="L1100" s="45"/>
      <c r="M1100" s="236"/>
      <c r="N1100" s="237"/>
      <c r="O1100" s="92"/>
      <c r="P1100" s="92"/>
      <c r="Q1100" s="92"/>
      <c r="R1100" s="92"/>
      <c r="S1100" s="92"/>
      <c r="T1100" s="93"/>
      <c r="U1100" s="39"/>
      <c r="V1100" s="39"/>
      <c r="W1100" s="39"/>
      <c r="X1100" s="39"/>
      <c r="Y1100" s="39"/>
      <c r="Z1100" s="39"/>
      <c r="AA1100" s="39"/>
      <c r="AB1100" s="39"/>
      <c r="AC1100" s="39"/>
      <c r="AD1100" s="39"/>
      <c r="AE1100" s="39"/>
      <c r="AT1100" s="18" t="s">
        <v>180</v>
      </c>
      <c r="AU1100" s="18" t="s">
        <v>83</v>
      </c>
    </row>
    <row r="1101" s="2" customFormat="1" ht="55.5" customHeight="1">
      <c r="A1101" s="39"/>
      <c r="B1101" s="40"/>
      <c r="C1101" s="220" t="s">
        <v>1178</v>
      </c>
      <c r="D1101" s="220" t="s">
        <v>174</v>
      </c>
      <c r="E1101" s="221" t="s">
        <v>229</v>
      </c>
      <c r="F1101" s="222" t="s">
        <v>230</v>
      </c>
      <c r="G1101" s="223" t="s">
        <v>221</v>
      </c>
      <c r="H1101" s="224">
        <v>30</v>
      </c>
      <c r="I1101" s="225"/>
      <c r="J1101" s="226">
        <f>ROUND(I1101*H1101,2)</f>
        <v>0</v>
      </c>
      <c r="K1101" s="222" t="s">
        <v>1</v>
      </c>
      <c r="L1101" s="45"/>
      <c r="M1101" s="227" t="s">
        <v>1</v>
      </c>
      <c r="N1101" s="228" t="s">
        <v>41</v>
      </c>
      <c r="O1101" s="92"/>
      <c r="P1101" s="229">
        <f>O1101*H1101</f>
        <v>0</v>
      </c>
      <c r="Q1101" s="229">
        <v>0</v>
      </c>
      <c r="R1101" s="229">
        <f>Q1101*H1101</f>
        <v>0</v>
      </c>
      <c r="S1101" s="229">
        <v>0</v>
      </c>
      <c r="T1101" s="230">
        <f>S1101*H1101</f>
        <v>0</v>
      </c>
      <c r="U1101" s="39"/>
      <c r="V1101" s="39"/>
      <c r="W1101" s="39"/>
      <c r="X1101" s="39"/>
      <c r="Y1101" s="39"/>
      <c r="Z1101" s="39"/>
      <c r="AA1101" s="39"/>
      <c r="AB1101" s="39"/>
      <c r="AC1101" s="39"/>
      <c r="AD1101" s="39"/>
      <c r="AE1101" s="39"/>
      <c r="AR1101" s="231" t="s">
        <v>178</v>
      </c>
      <c r="AT1101" s="231" t="s">
        <v>174</v>
      </c>
      <c r="AU1101" s="231" t="s">
        <v>83</v>
      </c>
      <c r="AY1101" s="18" t="s">
        <v>173</v>
      </c>
      <c r="BE1101" s="232">
        <f>IF(N1101="základní",J1101,0)</f>
        <v>0</v>
      </c>
      <c r="BF1101" s="232">
        <f>IF(N1101="snížená",J1101,0)</f>
        <v>0</v>
      </c>
      <c r="BG1101" s="232">
        <f>IF(N1101="zákl. přenesená",J1101,0)</f>
        <v>0</v>
      </c>
      <c r="BH1101" s="232">
        <f>IF(N1101="sníž. přenesená",J1101,0)</f>
        <v>0</v>
      </c>
      <c r="BI1101" s="232">
        <f>IF(N1101="nulová",J1101,0)</f>
        <v>0</v>
      </c>
      <c r="BJ1101" s="18" t="s">
        <v>83</v>
      </c>
      <c r="BK1101" s="232">
        <f>ROUND(I1101*H1101,2)</f>
        <v>0</v>
      </c>
      <c r="BL1101" s="18" t="s">
        <v>178</v>
      </c>
      <c r="BM1101" s="231" t="s">
        <v>1931</v>
      </c>
    </row>
    <row r="1102" s="2" customFormat="1">
      <c r="A1102" s="39"/>
      <c r="B1102" s="40"/>
      <c r="C1102" s="41"/>
      <c r="D1102" s="233" t="s">
        <v>180</v>
      </c>
      <c r="E1102" s="41"/>
      <c r="F1102" s="234" t="s">
        <v>181</v>
      </c>
      <c r="G1102" s="41"/>
      <c r="H1102" s="41"/>
      <c r="I1102" s="235"/>
      <c r="J1102" s="41"/>
      <c r="K1102" s="41"/>
      <c r="L1102" s="45"/>
      <c r="M1102" s="236"/>
      <c r="N1102" s="237"/>
      <c r="O1102" s="92"/>
      <c r="P1102" s="92"/>
      <c r="Q1102" s="92"/>
      <c r="R1102" s="92"/>
      <c r="S1102" s="92"/>
      <c r="T1102" s="93"/>
      <c r="U1102" s="39"/>
      <c r="V1102" s="39"/>
      <c r="W1102" s="39"/>
      <c r="X1102" s="39"/>
      <c r="Y1102" s="39"/>
      <c r="Z1102" s="39"/>
      <c r="AA1102" s="39"/>
      <c r="AB1102" s="39"/>
      <c r="AC1102" s="39"/>
      <c r="AD1102" s="39"/>
      <c r="AE1102" s="39"/>
      <c r="AT1102" s="18" t="s">
        <v>180</v>
      </c>
      <c r="AU1102" s="18" t="s">
        <v>83</v>
      </c>
    </row>
    <row r="1103" s="2" customFormat="1" ht="33" customHeight="1">
      <c r="A1103" s="39"/>
      <c r="B1103" s="40"/>
      <c r="C1103" s="220" t="s">
        <v>1932</v>
      </c>
      <c r="D1103" s="220" t="s">
        <v>174</v>
      </c>
      <c r="E1103" s="221" t="s">
        <v>238</v>
      </c>
      <c r="F1103" s="222" t="s">
        <v>239</v>
      </c>
      <c r="G1103" s="223" t="s">
        <v>177</v>
      </c>
      <c r="H1103" s="224">
        <v>0.089999999999999997</v>
      </c>
      <c r="I1103" s="225"/>
      <c r="J1103" s="226">
        <f>ROUND(I1103*H1103,2)</f>
        <v>0</v>
      </c>
      <c r="K1103" s="222" t="s">
        <v>1</v>
      </c>
      <c r="L1103" s="45"/>
      <c r="M1103" s="227" t="s">
        <v>1</v>
      </c>
      <c r="N1103" s="228" t="s">
        <v>41</v>
      </c>
      <c r="O1103" s="92"/>
      <c r="P1103" s="229">
        <f>O1103*H1103</f>
        <v>0</v>
      </c>
      <c r="Q1103" s="229">
        <v>0</v>
      </c>
      <c r="R1103" s="229">
        <f>Q1103*H1103</f>
        <v>0</v>
      </c>
      <c r="S1103" s="229">
        <v>0</v>
      </c>
      <c r="T1103" s="230">
        <f>S1103*H1103</f>
        <v>0</v>
      </c>
      <c r="U1103" s="39"/>
      <c r="V1103" s="39"/>
      <c r="W1103" s="39"/>
      <c r="X1103" s="39"/>
      <c r="Y1103" s="39"/>
      <c r="Z1103" s="39"/>
      <c r="AA1103" s="39"/>
      <c r="AB1103" s="39"/>
      <c r="AC1103" s="39"/>
      <c r="AD1103" s="39"/>
      <c r="AE1103" s="39"/>
      <c r="AR1103" s="231" t="s">
        <v>178</v>
      </c>
      <c r="AT1103" s="231" t="s">
        <v>174</v>
      </c>
      <c r="AU1103" s="231" t="s">
        <v>83</v>
      </c>
      <c r="AY1103" s="18" t="s">
        <v>173</v>
      </c>
      <c r="BE1103" s="232">
        <f>IF(N1103="základní",J1103,0)</f>
        <v>0</v>
      </c>
      <c r="BF1103" s="232">
        <f>IF(N1103="snížená",J1103,0)</f>
        <v>0</v>
      </c>
      <c r="BG1103" s="232">
        <f>IF(N1103="zákl. přenesená",J1103,0)</f>
        <v>0</v>
      </c>
      <c r="BH1103" s="232">
        <f>IF(N1103="sníž. přenesená",J1103,0)</f>
        <v>0</v>
      </c>
      <c r="BI1103" s="232">
        <f>IF(N1103="nulová",J1103,0)</f>
        <v>0</v>
      </c>
      <c r="BJ1103" s="18" t="s">
        <v>83</v>
      </c>
      <c r="BK1103" s="232">
        <f>ROUND(I1103*H1103,2)</f>
        <v>0</v>
      </c>
      <c r="BL1103" s="18" t="s">
        <v>178</v>
      </c>
      <c r="BM1103" s="231" t="s">
        <v>1933</v>
      </c>
    </row>
    <row r="1104" s="2" customFormat="1">
      <c r="A1104" s="39"/>
      <c r="B1104" s="40"/>
      <c r="C1104" s="41"/>
      <c r="D1104" s="233" t="s">
        <v>180</v>
      </c>
      <c r="E1104" s="41"/>
      <c r="F1104" s="234" t="s">
        <v>181</v>
      </c>
      <c r="G1104" s="41"/>
      <c r="H1104" s="41"/>
      <c r="I1104" s="235"/>
      <c r="J1104" s="41"/>
      <c r="K1104" s="41"/>
      <c r="L1104" s="45"/>
      <c r="M1104" s="236"/>
      <c r="N1104" s="237"/>
      <c r="O1104" s="92"/>
      <c r="P1104" s="92"/>
      <c r="Q1104" s="92"/>
      <c r="R1104" s="92"/>
      <c r="S1104" s="92"/>
      <c r="T1104" s="93"/>
      <c r="U1104" s="39"/>
      <c r="V1104" s="39"/>
      <c r="W1104" s="39"/>
      <c r="X1104" s="39"/>
      <c r="Y1104" s="39"/>
      <c r="Z1104" s="39"/>
      <c r="AA1104" s="39"/>
      <c r="AB1104" s="39"/>
      <c r="AC1104" s="39"/>
      <c r="AD1104" s="39"/>
      <c r="AE1104" s="39"/>
      <c r="AT1104" s="18" t="s">
        <v>180</v>
      </c>
      <c r="AU1104" s="18" t="s">
        <v>83</v>
      </c>
    </row>
    <row r="1105" s="12" customFormat="1">
      <c r="A1105" s="12"/>
      <c r="B1105" s="238"/>
      <c r="C1105" s="239"/>
      <c r="D1105" s="233" t="s">
        <v>182</v>
      </c>
      <c r="E1105" s="240" t="s">
        <v>1</v>
      </c>
      <c r="F1105" s="241" t="s">
        <v>1934</v>
      </c>
      <c r="G1105" s="239"/>
      <c r="H1105" s="242">
        <v>0.089999999999999997</v>
      </c>
      <c r="I1105" s="243"/>
      <c r="J1105" s="239"/>
      <c r="K1105" s="239"/>
      <c r="L1105" s="244"/>
      <c r="M1105" s="245"/>
      <c r="N1105" s="246"/>
      <c r="O1105" s="246"/>
      <c r="P1105" s="246"/>
      <c r="Q1105" s="246"/>
      <c r="R1105" s="246"/>
      <c r="S1105" s="246"/>
      <c r="T1105" s="247"/>
      <c r="U1105" s="12"/>
      <c r="V1105" s="12"/>
      <c r="W1105" s="12"/>
      <c r="X1105" s="12"/>
      <c r="Y1105" s="12"/>
      <c r="Z1105" s="12"/>
      <c r="AA1105" s="12"/>
      <c r="AB1105" s="12"/>
      <c r="AC1105" s="12"/>
      <c r="AD1105" s="12"/>
      <c r="AE1105" s="12"/>
      <c r="AT1105" s="248" t="s">
        <v>182</v>
      </c>
      <c r="AU1105" s="248" t="s">
        <v>83</v>
      </c>
      <c r="AV1105" s="12" t="s">
        <v>85</v>
      </c>
      <c r="AW1105" s="12" t="s">
        <v>32</v>
      </c>
      <c r="AX1105" s="12" t="s">
        <v>76</v>
      </c>
      <c r="AY1105" s="248" t="s">
        <v>173</v>
      </c>
    </row>
    <row r="1106" s="13" customFormat="1">
      <c r="A1106" s="13"/>
      <c r="B1106" s="249"/>
      <c r="C1106" s="250"/>
      <c r="D1106" s="233" t="s">
        <v>182</v>
      </c>
      <c r="E1106" s="251" t="s">
        <v>1</v>
      </c>
      <c r="F1106" s="252" t="s">
        <v>184</v>
      </c>
      <c r="G1106" s="250"/>
      <c r="H1106" s="253">
        <v>0.089999999999999997</v>
      </c>
      <c r="I1106" s="254"/>
      <c r="J1106" s="250"/>
      <c r="K1106" s="250"/>
      <c r="L1106" s="255"/>
      <c r="M1106" s="256"/>
      <c r="N1106" s="257"/>
      <c r="O1106" s="257"/>
      <c r="P1106" s="257"/>
      <c r="Q1106" s="257"/>
      <c r="R1106" s="257"/>
      <c r="S1106" s="257"/>
      <c r="T1106" s="258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59" t="s">
        <v>182</v>
      </c>
      <c r="AU1106" s="259" t="s">
        <v>83</v>
      </c>
      <c r="AV1106" s="13" t="s">
        <v>178</v>
      </c>
      <c r="AW1106" s="13" t="s">
        <v>32</v>
      </c>
      <c r="AX1106" s="13" t="s">
        <v>83</v>
      </c>
      <c r="AY1106" s="259" t="s">
        <v>173</v>
      </c>
    </row>
    <row r="1107" s="2" customFormat="1" ht="33" customHeight="1">
      <c r="A1107" s="39"/>
      <c r="B1107" s="40"/>
      <c r="C1107" s="220" t="s">
        <v>1183</v>
      </c>
      <c r="D1107" s="220" t="s">
        <v>174</v>
      </c>
      <c r="E1107" s="221" t="s">
        <v>1935</v>
      </c>
      <c r="F1107" s="222" t="s">
        <v>244</v>
      </c>
      <c r="G1107" s="223" t="s">
        <v>177</v>
      </c>
      <c r="H1107" s="224">
        <v>0.30199999999999999</v>
      </c>
      <c r="I1107" s="225"/>
      <c r="J1107" s="226">
        <f>ROUND(I1107*H1107,2)</f>
        <v>0</v>
      </c>
      <c r="K1107" s="222" t="s">
        <v>1</v>
      </c>
      <c r="L1107" s="45"/>
      <c r="M1107" s="227" t="s">
        <v>1</v>
      </c>
      <c r="N1107" s="228" t="s">
        <v>41</v>
      </c>
      <c r="O1107" s="92"/>
      <c r="P1107" s="229">
        <f>O1107*H1107</f>
        <v>0</v>
      </c>
      <c r="Q1107" s="229">
        <v>0</v>
      </c>
      <c r="R1107" s="229">
        <f>Q1107*H1107</f>
        <v>0</v>
      </c>
      <c r="S1107" s="229">
        <v>0</v>
      </c>
      <c r="T1107" s="230">
        <f>S1107*H1107</f>
        <v>0</v>
      </c>
      <c r="U1107" s="39"/>
      <c r="V1107" s="39"/>
      <c r="W1107" s="39"/>
      <c r="X1107" s="39"/>
      <c r="Y1107" s="39"/>
      <c r="Z1107" s="39"/>
      <c r="AA1107" s="39"/>
      <c r="AB1107" s="39"/>
      <c r="AC1107" s="39"/>
      <c r="AD1107" s="39"/>
      <c r="AE1107" s="39"/>
      <c r="AR1107" s="231" t="s">
        <v>178</v>
      </c>
      <c r="AT1107" s="231" t="s">
        <v>174</v>
      </c>
      <c r="AU1107" s="231" t="s">
        <v>83</v>
      </c>
      <c r="AY1107" s="18" t="s">
        <v>173</v>
      </c>
      <c r="BE1107" s="232">
        <f>IF(N1107="základní",J1107,0)</f>
        <v>0</v>
      </c>
      <c r="BF1107" s="232">
        <f>IF(N1107="snížená",J1107,0)</f>
        <v>0</v>
      </c>
      <c r="BG1107" s="232">
        <f>IF(N1107="zákl. přenesená",J1107,0)</f>
        <v>0</v>
      </c>
      <c r="BH1107" s="232">
        <f>IF(N1107="sníž. přenesená",J1107,0)</f>
        <v>0</v>
      </c>
      <c r="BI1107" s="232">
        <f>IF(N1107="nulová",J1107,0)</f>
        <v>0</v>
      </c>
      <c r="BJ1107" s="18" t="s">
        <v>83</v>
      </c>
      <c r="BK1107" s="232">
        <f>ROUND(I1107*H1107,2)</f>
        <v>0</v>
      </c>
      <c r="BL1107" s="18" t="s">
        <v>178</v>
      </c>
      <c r="BM1107" s="231" t="s">
        <v>1936</v>
      </c>
    </row>
    <row r="1108" s="2" customFormat="1">
      <c r="A1108" s="39"/>
      <c r="B1108" s="40"/>
      <c r="C1108" s="41"/>
      <c r="D1108" s="233" t="s">
        <v>180</v>
      </c>
      <c r="E1108" s="41"/>
      <c r="F1108" s="234" t="s">
        <v>181</v>
      </c>
      <c r="G1108" s="41"/>
      <c r="H1108" s="41"/>
      <c r="I1108" s="235"/>
      <c r="J1108" s="41"/>
      <c r="K1108" s="41"/>
      <c r="L1108" s="45"/>
      <c r="M1108" s="236"/>
      <c r="N1108" s="237"/>
      <c r="O1108" s="92"/>
      <c r="P1108" s="92"/>
      <c r="Q1108" s="92"/>
      <c r="R1108" s="92"/>
      <c r="S1108" s="92"/>
      <c r="T1108" s="93"/>
      <c r="U1108" s="39"/>
      <c r="V1108" s="39"/>
      <c r="W1108" s="39"/>
      <c r="X1108" s="39"/>
      <c r="Y1108" s="39"/>
      <c r="Z1108" s="39"/>
      <c r="AA1108" s="39"/>
      <c r="AB1108" s="39"/>
      <c r="AC1108" s="39"/>
      <c r="AD1108" s="39"/>
      <c r="AE1108" s="39"/>
      <c r="AT1108" s="18" t="s">
        <v>180</v>
      </c>
      <c r="AU1108" s="18" t="s">
        <v>83</v>
      </c>
    </row>
    <row r="1109" s="12" customFormat="1">
      <c r="A1109" s="12"/>
      <c r="B1109" s="238"/>
      <c r="C1109" s="239"/>
      <c r="D1109" s="233" t="s">
        <v>182</v>
      </c>
      <c r="E1109" s="240" t="s">
        <v>1</v>
      </c>
      <c r="F1109" s="241" t="s">
        <v>1937</v>
      </c>
      <c r="G1109" s="239"/>
      <c r="H1109" s="242">
        <v>0.30199999999999999</v>
      </c>
      <c r="I1109" s="243"/>
      <c r="J1109" s="239"/>
      <c r="K1109" s="239"/>
      <c r="L1109" s="244"/>
      <c r="M1109" s="245"/>
      <c r="N1109" s="246"/>
      <c r="O1109" s="246"/>
      <c r="P1109" s="246"/>
      <c r="Q1109" s="246"/>
      <c r="R1109" s="246"/>
      <c r="S1109" s="246"/>
      <c r="T1109" s="247"/>
      <c r="U1109" s="12"/>
      <c r="V1109" s="12"/>
      <c r="W1109" s="12"/>
      <c r="X1109" s="12"/>
      <c r="Y1109" s="12"/>
      <c r="Z1109" s="12"/>
      <c r="AA1109" s="12"/>
      <c r="AB1109" s="12"/>
      <c r="AC1109" s="12"/>
      <c r="AD1109" s="12"/>
      <c r="AE1109" s="12"/>
      <c r="AT1109" s="248" t="s">
        <v>182</v>
      </c>
      <c r="AU1109" s="248" t="s">
        <v>83</v>
      </c>
      <c r="AV1109" s="12" t="s">
        <v>85</v>
      </c>
      <c r="AW1109" s="12" t="s">
        <v>32</v>
      </c>
      <c r="AX1109" s="12" t="s">
        <v>76</v>
      </c>
      <c r="AY1109" s="248" t="s">
        <v>173</v>
      </c>
    </row>
    <row r="1110" s="13" customFormat="1">
      <c r="A1110" s="13"/>
      <c r="B1110" s="249"/>
      <c r="C1110" s="250"/>
      <c r="D1110" s="233" t="s">
        <v>182</v>
      </c>
      <c r="E1110" s="251" t="s">
        <v>1</v>
      </c>
      <c r="F1110" s="252" t="s">
        <v>184</v>
      </c>
      <c r="G1110" s="250"/>
      <c r="H1110" s="253">
        <v>0.30199999999999999</v>
      </c>
      <c r="I1110" s="254"/>
      <c r="J1110" s="250"/>
      <c r="K1110" s="250"/>
      <c r="L1110" s="255"/>
      <c r="M1110" s="256"/>
      <c r="N1110" s="257"/>
      <c r="O1110" s="257"/>
      <c r="P1110" s="257"/>
      <c r="Q1110" s="257"/>
      <c r="R1110" s="257"/>
      <c r="S1110" s="257"/>
      <c r="T1110" s="258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59" t="s">
        <v>182</v>
      </c>
      <c r="AU1110" s="259" t="s">
        <v>83</v>
      </c>
      <c r="AV1110" s="13" t="s">
        <v>178</v>
      </c>
      <c r="AW1110" s="13" t="s">
        <v>32</v>
      </c>
      <c r="AX1110" s="13" t="s">
        <v>83</v>
      </c>
      <c r="AY1110" s="259" t="s">
        <v>173</v>
      </c>
    </row>
    <row r="1111" s="2" customFormat="1" ht="44.25" customHeight="1">
      <c r="A1111" s="39"/>
      <c r="B1111" s="40"/>
      <c r="C1111" s="220" t="s">
        <v>1938</v>
      </c>
      <c r="D1111" s="220" t="s">
        <v>174</v>
      </c>
      <c r="E1111" s="221" t="s">
        <v>257</v>
      </c>
      <c r="F1111" s="222" t="s">
        <v>258</v>
      </c>
      <c r="G1111" s="223" t="s">
        <v>177</v>
      </c>
      <c r="H1111" s="224">
        <v>14.554</v>
      </c>
      <c r="I1111" s="225"/>
      <c r="J1111" s="226">
        <f>ROUND(I1111*H1111,2)</f>
        <v>0</v>
      </c>
      <c r="K1111" s="222" t="s">
        <v>1</v>
      </c>
      <c r="L1111" s="45"/>
      <c r="M1111" s="227" t="s">
        <v>1</v>
      </c>
      <c r="N1111" s="228" t="s">
        <v>41</v>
      </c>
      <c r="O1111" s="92"/>
      <c r="P1111" s="229">
        <f>O1111*H1111</f>
        <v>0</v>
      </c>
      <c r="Q1111" s="229">
        <v>0</v>
      </c>
      <c r="R1111" s="229">
        <f>Q1111*H1111</f>
        <v>0</v>
      </c>
      <c r="S1111" s="229">
        <v>0</v>
      </c>
      <c r="T1111" s="230">
        <f>S1111*H1111</f>
        <v>0</v>
      </c>
      <c r="U1111" s="39"/>
      <c r="V1111" s="39"/>
      <c r="W1111" s="39"/>
      <c r="X1111" s="39"/>
      <c r="Y1111" s="39"/>
      <c r="Z1111" s="39"/>
      <c r="AA1111" s="39"/>
      <c r="AB1111" s="39"/>
      <c r="AC1111" s="39"/>
      <c r="AD1111" s="39"/>
      <c r="AE1111" s="39"/>
      <c r="AR1111" s="231" t="s">
        <v>178</v>
      </c>
      <c r="AT1111" s="231" t="s">
        <v>174</v>
      </c>
      <c r="AU1111" s="231" t="s">
        <v>83</v>
      </c>
      <c r="AY1111" s="18" t="s">
        <v>173</v>
      </c>
      <c r="BE1111" s="232">
        <f>IF(N1111="základní",J1111,0)</f>
        <v>0</v>
      </c>
      <c r="BF1111" s="232">
        <f>IF(N1111="snížená",J1111,0)</f>
        <v>0</v>
      </c>
      <c r="BG1111" s="232">
        <f>IF(N1111="zákl. přenesená",J1111,0)</f>
        <v>0</v>
      </c>
      <c r="BH1111" s="232">
        <f>IF(N1111="sníž. přenesená",J1111,0)</f>
        <v>0</v>
      </c>
      <c r="BI1111" s="232">
        <f>IF(N1111="nulová",J1111,0)</f>
        <v>0</v>
      </c>
      <c r="BJ1111" s="18" t="s">
        <v>83</v>
      </c>
      <c r="BK1111" s="232">
        <f>ROUND(I1111*H1111,2)</f>
        <v>0</v>
      </c>
      <c r="BL1111" s="18" t="s">
        <v>178</v>
      </c>
      <c r="BM1111" s="231" t="s">
        <v>1939</v>
      </c>
    </row>
    <row r="1112" s="2" customFormat="1">
      <c r="A1112" s="39"/>
      <c r="B1112" s="40"/>
      <c r="C1112" s="41"/>
      <c r="D1112" s="233" t="s">
        <v>180</v>
      </c>
      <c r="E1112" s="41"/>
      <c r="F1112" s="234" t="s">
        <v>181</v>
      </c>
      <c r="G1112" s="41"/>
      <c r="H1112" s="41"/>
      <c r="I1112" s="235"/>
      <c r="J1112" s="41"/>
      <c r="K1112" s="41"/>
      <c r="L1112" s="45"/>
      <c r="M1112" s="236"/>
      <c r="N1112" s="237"/>
      <c r="O1112" s="92"/>
      <c r="P1112" s="92"/>
      <c r="Q1112" s="92"/>
      <c r="R1112" s="92"/>
      <c r="S1112" s="92"/>
      <c r="T1112" s="93"/>
      <c r="U1112" s="39"/>
      <c r="V1112" s="39"/>
      <c r="W1112" s="39"/>
      <c r="X1112" s="39"/>
      <c r="Y1112" s="39"/>
      <c r="Z1112" s="39"/>
      <c r="AA1112" s="39"/>
      <c r="AB1112" s="39"/>
      <c r="AC1112" s="39"/>
      <c r="AD1112" s="39"/>
      <c r="AE1112" s="39"/>
      <c r="AT1112" s="18" t="s">
        <v>180</v>
      </c>
      <c r="AU1112" s="18" t="s">
        <v>83</v>
      </c>
    </row>
    <row r="1113" s="2" customFormat="1" ht="44.25" customHeight="1">
      <c r="A1113" s="39"/>
      <c r="B1113" s="40"/>
      <c r="C1113" s="220" t="s">
        <v>1186</v>
      </c>
      <c r="D1113" s="220" t="s">
        <v>174</v>
      </c>
      <c r="E1113" s="221" t="s">
        <v>1940</v>
      </c>
      <c r="F1113" s="222" t="s">
        <v>220</v>
      </c>
      <c r="G1113" s="223" t="s">
        <v>221</v>
      </c>
      <c r="H1113" s="224">
        <v>20</v>
      </c>
      <c r="I1113" s="225"/>
      <c r="J1113" s="226">
        <f>ROUND(I1113*H1113,2)</f>
        <v>0</v>
      </c>
      <c r="K1113" s="222" t="s">
        <v>283</v>
      </c>
      <c r="L1113" s="45"/>
      <c r="M1113" s="227" t="s">
        <v>1</v>
      </c>
      <c r="N1113" s="228" t="s">
        <v>41</v>
      </c>
      <c r="O1113" s="92"/>
      <c r="P1113" s="229">
        <f>O1113*H1113</f>
        <v>0</v>
      </c>
      <c r="Q1113" s="229">
        <v>0</v>
      </c>
      <c r="R1113" s="229">
        <f>Q1113*H1113</f>
        <v>0</v>
      </c>
      <c r="S1113" s="229">
        <v>0</v>
      </c>
      <c r="T1113" s="230">
        <f>S1113*H1113</f>
        <v>0</v>
      </c>
      <c r="U1113" s="39"/>
      <c r="V1113" s="39"/>
      <c r="W1113" s="39"/>
      <c r="X1113" s="39"/>
      <c r="Y1113" s="39"/>
      <c r="Z1113" s="39"/>
      <c r="AA1113" s="39"/>
      <c r="AB1113" s="39"/>
      <c r="AC1113" s="39"/>
      <c r="AD1113" s="39"/>
      <c r="AE1113" s="39"/>
      <c r="AR1113" s="231" t="s">
        <v>178</v>
      </c>
      <c r="AT1113" s="231" t="s">
        <v>174</v>
      </c>
      <c r="AU1113" s="231" t="s">
        <v>83</v>
      </c>
      <c r="AY1113" s="18" t="s">
        <v>173</v>
      </c>
      <c r="BE1113" s="232">
        <f>IF(N1113="základní",J1113,0)</f>
        <v>0</v>
      </c>
      <c r="BF1113" s="232">
        <f>IF(N1113="snížená",J1113,0)</f>
        <v>0</v>
      </c>
      <c r="BG1113" s="232">
        <f>IF(N1113="zákl. přenesená",J1113,0)</f>
        <v>0</v>
      </c>
      <c r="BH1113" s="232">
        <f>IF(N1113="sníž. přenesená",J1113,0)</f>
        <v>0</v>
      </c>
      <c r="BI1113" s="232">
        <f>IF(N1113="nulová",J1113,0)</f>
        <v>0</v>
      </c>
      <c r="BJ1113" s="18" t="s">
        <v>83</v>
      </c>
      <c r="BK1113" s="232">
        <f>ROUND(I1113*H1113,2)</f>
        <v>0</v>
      </c>
      <c r="BL1113" s="18" t="s">
        <v>178</v>
      </c>
      <c r="BM1113" s="231" t="s">
        <v>1941</v>
      </c>
    </row>
    <row r="1114" s="2" customFormat="1">
      <c r="A1114" s="39"/>
      <c r="B1114" s="40"/>
      <c r="C1114" s="41"/>
      <c r="D1114" s="233" t="s">
        <v>180</v>
      </c>
      <c r="E1114" s="41"/>
      <c r="F1114" s="234" t="s">
        <v>181</v>
      </c>
      <c r="G1114" s="41"/>
      <c r="H1114" s="41"/>
      <c r="I1114" s="235"/>
      <c r="J1114" s="41"/>
      <c r="K1114" s="41"/>
      <c r="L1114" s="45"/>
      <c r="M1114" s="295"/>
      <c r="N1114" s="296"/>
      <c r="O1114" s="265"/>
      <c r="P1114" s="265"/>
      <c r="Q1114" s="265"/>
      <c r="R1114" s="265"/>
      <c r="S1114" s="265"/>
      <c r="T1114" s="297"/>
      <c r="U1114" s="39"/>
      <c r="V1114" s="39"/>
      <c r="W1114" s="39"/>
      <c r="X1114" s="39"/>
      <c r="Y1114" s="39"/>
      <c r="Z1114" s="39"/>
      <c r="AA1114" s="39"/>
      <c r="AB1114" s="39"/>
      <c r="AC1114" s="39"/>
      <c r="AD1114" s="39"/>
      <c r="AE1114" s="39"/>
      <c r="AT1114" s="18" t="s">
        <v>180</v>
      </c>
      <c r="AU1114" s="18" t="s">
        <v>83</v>
      </c>
    </row>
    <row r="1115" s="2" customFormat="1" ht="6.96" customHeight="1">
      <c r="A1115" s="39"/>
      <c r="B1115" s="67"/>
      <c r="C1115" s="68"/>
      <c r="D1115" s="68"/>
      <c r="E1115" s="68"/>
      <c r="F1115" s="68"/>
      <c r="G1115" s="68"/>
      <c r="H1115" s="68"/>
      <c r="I1115" s="68"/>
      <c r="J1115" s="68"/>
      <c r="K1115" s="68"/>
      <c r="L1115" s="45"/>
      <c r="M1115" s="39"/>
      <c r="O1115" s="39"/>
      <c r="P1115" s="39"/>
      <c r="Q1115" s="39"/>
      <c r="R1115" s="39"/>
      <c r="S1115" s="39"/>
      <c r="T1115" s="39"/>
      <c r="U1115" s="39"/>
      <c r="V1115" s="39"/>
      <c r="W1115" s="39"/>
      <c r="X1115" s="39"/>
      <c r="Y1115" s="39"/>
      <c r="Z1115" s="39"/>
      <c r="AA1115" s="39"/>
      <c r="AB1115" s="39"/>
      <c r="AC1115" s="39"/>
      <c r="AD1115" s="39"/>
      <c r="AE1115" s="39"/>
    </row>
  </sheetData>
  <sheetProtection sheet="1" autoFilter="0" formatColumns="0" formatRows="0" objects="1" scenarios="1" spinCount="100000" saltValue="gl/wYo1fI4rdyZp2JxaU0a0HJzw72/oNWUXMAdINSRgznqJWXFgiZhPgYMXQ6RMSNaioBRiBm3b0UrBO35+1nQ==" hashValue="eP16mnA9zG+R5jxQaj/CrBM8/qjSLs2PCRWLow2ZokvEljzjKc9D5Uk7W//JiyDaVITgEa2vFPWF2bdySVxp1g==" algorithmName="SHA-512" password="CC35"/>
  <autoFilter ref="C144:K111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3:H133"/>
    <mergeCell ref="E135:H135"/>
    <mergeCell ref="E137:H13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146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Rekonstrukce VB ŽST Senice na Hané</v>
      </c>
      <c r="F7" s="151"/>
      <c r="G7" s="151"/>
      <c r="H7" s="151"/>
      <c r="L7" s="21"/>
    </row>
    <row r="8" s="1" customFormat="1" ht="12" customHeight="1">
      <c r="B8" s="21"/>
      <c r="D8" s="151" t="s">
        <v>147</v>
      </c>
      <c r="L8" s="21"/>
    </row>
    <row r="9" s="2" customFormat="1" ht="16.5" customHeight="1">
      <c r="A9" s="39"/>
      <c r="B9" s="45"/>
      <c r="C9" s="39"/>
      <c r="D9" s="39"/>
      <c r="E9" s="152" t="s">
        <v>374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149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1942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16. 5. 2023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83.25" customHeight="1">
      <c r="A29" s="155"/>
      <c r="B29" s="156"/>
      <c r="C29" s="155"/>
      <c r="D29" s="155"/>
      <c r="E29" s="157" t="s">
        <v>151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ROUND(J128,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ROUND((SUM(BE128:BE350)),  2)</f>
        <v>0</v>
      </c>
      <c r="G35" s="39"/>
      <c r="H35" s="39"/>
      <c r="I35" s="165">
        <v>0.20999999999999999</v>
      </c>
      <c r="J35" s="164">
        <f>ROUND(((SUM(BE128:BE350))*I35),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ROUND((SUM(BF128:BF350)),  2)</f>
        <v>0</v>
      </c>
      <c r="G36" s="39"/>
      <c r="H36" s="39"/>
      <c r="I36" s="165">
        <v>0.14999999999999999</v>
      </c>
      <c r="J36" s="164">
        <f>ROUND(((SUM(BF128:BF350))*I36),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ROUND((SUM(BG128:BG350)),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ROUND((SUM(BH128:BH350)),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ROUND((SUM(BI128:BI350)),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Rekonstrukce VB ŽST Senice na Hané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147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374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149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86-71-86.04 - D.2.2.1 - Silnoproudé rozvody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16. 5. 2023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 státní organizace</v>
      </c>
      <c r="G93" s="41"/>
      <c r="H93" s="41"/>
      <c r="I93" s="33" t="s">
        <v>30</v>
      </c>
      <c r="J93" s="37" t="str">
        <f>E23</f>
        <v>SAGASTA s. r. 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153</v>
      </c>
      <c r="D96" s="186"/>
      <c r="E96" s="186"/>
      <c r="F96" s="186"/>
      <c r="G96" s="186"/>
      <c r="H96" s="186"/>
      <c r="I96" s="186"/>
      <c r="J96" s="187" t="s">
        <v>154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155</v>
      </c>
      <c r="D98" s="41"/>
      <c r="E98" s="41"/>
      <c r="F98" s="41"/>
      <c r="G98" s="41"/>
      <c r="H98" s="41"/>
      <c r="I98" s="41"/>
      <c r="J98" s="111">
        <f>J128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156</v>
      </c>
    </row>
    <row r="99" s="9" customFormat="1" ht="24.96" customHeight="1">
      <c r="A99" s="9"/>
      <c r="B99" s="189"/>
      <c r="C99" s="190"/>
      <c r="D99" s="191" t="s">
        <v>294</v>
      </c>
      <c r="E99" s="192"/>
      <c r="F99" s="192"/>
      <c r="G99" s="192"/>
      <c r="H99" s="192"/>
      <c r="I99" s="192"/>
      <c r="J99" s="193">
        <f>J129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68"/>
      <c r="C100" s="134"/>
      <c r="D100" s="269" t="s">
        <v>1943</v>
      </c>
      <c r="E100" s="270"/>
      <c r="F100" s="270"/>
      <c r="G100" s="270"/>
      <c r="H100" s="270"/>
      <c r="I100" s="270"/>
      <c r="J100" s="271">
        <f>J130</f>
        <v>0</v>
      </c>
      <c r="K100" s="134"/>
      <c r="L100" s="272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68"/>
      <c r="C101" s="134"/>
      <c r="D101" s="269" t="s">
        <v>298</v>
      </c>
      <c r="E101" s="270"/>
      <c r="F101" s="270"/>
      <c r="G101" s="270"/>
      <c r="H101" s="270"/>
      <c r="I101" s="270"/>
      <c r="J101" s="271">
        <f>J135</f>
        <v>0</v>
      </c>
      <c r="K101" s="134"/>
      <c r="L101" s="272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9" customFormat="1" ht="24.96" customHeight="1">
      <c r="A102" s="9"/>
      <c r="B102" s="189"/>
      <c r="C102" s="190"/>
      <c r="D102" s="191" t="s">
        <v>380</v>
      </c>
      <c r="E102" s="192"/>
      <c r="F102" s="192"/>
      <c r="G102" s="192"/>
      <c r="H102" s="192"/>
      <c r="I102" s="192"/>
      <c r="J102" s="193">
        <f>J137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4" customFormat="1" ht="19.92" customHeight="1">
      <c r="A103" s="14"/>
      <c r="B103" s="268"/>
      <c r="C103" s="134"/>
      <c r="D103" s="269" t="s">
        <v>1944</v>
      </c>
      <c r="E103" s="270"/>
      <c r="F103" s="270"/>
      <c r="G103" s="270"/>
      <c r="H103" s="270"/>
      <c r="I103" s="270"/>
      <c r="J103" s="271">
        <f>J138</f>
        <v>0</v>
      </c>
      <c r="K103" s="134"/>
      <c r="L103" s="272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14" customFormat="1" ht="19.92" customHeight="1">
      <c r="A104" s="14"/>
      <c r="B104" s="268"/>
      <c r="C104" s="134"/>
      <c r="D104" s="269" t="s">
        <v>1945</v>
      </c>
      <c r="E104" s="270"/>
      <c r="F104" s="270"/>
      <c r="G104" s="270"/>
      <c r="H104" s="270"/>
      <c r="I104" s="270"/>
      <c r="J104" s="271">
        <f>J284</f>
        <v>0</v>
      </c>
      <c r="K104" s="134"/>
      <c r="L104" s="272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="9" customFormat="1" ht="24.96" customHeight="1">
      <c r="A105" s="9"/>
      <c r="B105" s="189"/>
      <c r="C105" s="190"/>
      <c r="D105" s="191" t="s">
        <v>157</v>
      </c>
      <c r="E105" s="192"/>
      <c r="F105" s="192"/>
      <c r="G105" s="192"/>
      <c r="H105" s="192"/>
      <c r="I105" s="192"/>
      <c r="J105" s="193">
        <f>J321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9"/>
      <c r="C106" s="190"/>
      <c r="D106" s="191" t="s">
        <v>1946</v>
      </c>
      <c r="E106" s="192"/>
      <c r="F106" s="192"/>
      <c r="G106" s="192"/>
      <c r="H106" s="192"/>
      <c r="I106" s="192"/>
      <c r="J106" s="193">
        <f>J334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158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84" t="str">
        <f>E7</f>
        <v>Rekonstrukce VB ŽST Senice na Hané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" customFormat="1" ht="12" customHeight="1">
      <c r="B117" s="22"/>
      <c r="C117" s="33" t="s">
        <v>147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="2" customFormat="1" ht="16.5" customHeight="1">
      <c r="A118" s="39"/>
      <c r="B118" s="40"/>
      <c r="C118" s="41"/>
      <c r="D118" s="41"/>
      <c r="E118" s="184" t="s">
        <v>374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149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E11</f>
        <v>SO 86-71-86.04 - D.2.2.1 - Silnoproudé rozvody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F14</f>
        <v xml:space="preserve"> </v>
      </c>
      <c r="G122" s="41"/>
      <c r="H122" s="41"/>
      <c r="I122" s="33" t="s">
        <v>22</v>
      </c>
      <c r="J122" s="80" t="str">
        <f>IF(J14="","",J14)</f>
        <v>16. 5. 2023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E17</f>
        <v>Správa železnic, státní organizace</v>
      </c>
      <c r="G124" s="41"/>
      <c r="H124" s="41"/>
      <c r="I124" s="33" t="s">
        <v>30</v>
      </c>
      <c r="J124" s="37" t="str">
        <f>E23</f>
        <v>SAGASTA s. r. o.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28</v>
      </c>
      <c r="D125" s="41"/>
      <c r="E125" s="41"/>
      <c r="F125" s="28" t="str">
        <f>IF(E20="","",E20)</f>
        <v>Vyplň údaj</v>
      </c>
      <c r="G125" s="41"/>
      <c r="H125" s="41"/>
      <c r="I125" s="33" t="s">
        <v>33</v>
      </c>
      <c r="J125" s="37" t="str">
        <f>E26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0" customFormat="1" ht="29.28" customHeight="1">
      <c r="A127" s="195"/>
      <c r="B127" s="196"/>
      <c r="C127" s="197" t="s">
        <v>159</v>
      </c>
      <c r="D127" s="198" t="s">
        <v>61</v>
      </c>
      <c r="E127" s="198" t="s">
        <v>57</v>
      </c>
      <c r="F127" s="198" t="s">
        <v>58</v>
      </c>
      <c r="G127" s="198" t="s">
        <v>160</v>
      </c>
      <c r="H127" s="198" t="s">
        <v>161</v>
      </c>
      <c r="I127" s="198" t="s">
        <v>162</v>
      </c>
      <c r="J127" s="198" t="s">
        <v>154</v>
      </c>
      <c r="K127" s="199" t="s">
        <v>163</v>
      </c>
      <c r="L127" s="200"/>
      <c r="M127" s="101" t="s">
        <v>1</v>
      </c>
      <c r="N127" s="102" t="s">
        <v>40</v>
      </c>
      <c r="O127" s="102" t="s">
        <v>164</v>
      </c>
      <c r="P127" s="102" t="s">
        <v>165</v>
      </c>
      <c r="Q127" s="102" t="s">
        <v>166</v>
      </c>
      <c r="R127" s="102" t="s">
        <v>167</v>
      </c>
      <c r="S127" s="102" t="s">
        <v>168</v>
      </c>
      <c r="T127" s="103" t="s">
        <v>169</v>
      </c>
      <c r="U127" s="195"/>
      <c r="V127" s="195"/>
      <c r="W127" s="195"/>
      <c r="X127" s="195"/>
      <c r="Y127" s="195"/>
      <c r="Z127" s="195"/>
      <c r="AA127" s="195"/>
      <c r="AB127" s="195"/>
      <c r="AC127" s="195"/>
      <c r="AD127" s="195"/>
      <c r="AE127" s="195"/>
    </row>
    <row r="128" s="2" customFormat="1" ht="22.8" customHeight="1">
      <c r="A128" s="39"/>
      <c r="B128" s="40"/>
      <c r="C128" s="108" t="s">
        <v>170</v>
      </c>
      <c r="D128" s="41"/>
      <c r="E128" s="41"/>
      <c r="F128" s="41"/>
      <c r="G128" s="41"/>
      <c r="H128" s="41"/>
      <c r="I128" s="41"/>
      <c r="J128" s="201">
        <f>BK128</f>
        <v>0</v>
      </c>
      <c r="K128" s="41"/>
      <c r="L128" s="45"/>
      <c r="M128" s="104"/>
      <c r="N128" s="202"/>
      <c r="O128" s="105"/>
      <c r="P128" s="203">
        <f>P129+P137+P321+P334</f>
        <v>0</v>
      </c>
      <c r="Q128" s="105"/>
      <c r="R128" s="203">
        <f>R129+R137+R321+R334</f>
        <v>0</v>
      </c>
      <c r="S128" s="105"/>
      <c r="T128" s="204">
        <f>T129+T137+T321+T334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75</v>
      </c>
      <c r="AU128" s="18" t="s">
        <v>156</v>
      </c>
      <c r="BK128" s="205">
        <f>BK129+BK137+BK321+BK334</f>
        <v>0</v>
      </c>
    </row>
    <row r="129" s="11" customFormat="1" ht="25.92" customHeight="1">
      <c r="A129" s="11"/>
      <c r="B129" s="206"/>
      <c r="C129" s="207"/>
      <c r="D129" s="208" t="s">
        <v>75</v>
      </c>
      <c r="E129" s="209" t="s">
        <v>299</v>
      </c>
      <c r="F129" s="209" t="s">
        <v>300</v>
      </c>
      <c r="G129" s="207"/>
      <c r="H129" s="207"/>
      <c r="I129" s="210"/>
      <c r="J129" s="211">
        <f>BK129</f>
        <v>0</v>
      </c>
      <c r="K129" s="207"/>
      <c r="L129" s="212"/>
      <c r="M129" s="213"/>
      <c r="N129" s="214"/>
      <c r="O129" s="214"/>
      <c r="P129" s="215">
        <f>P130+P135</f>
        <v>0</v>
      </c>
      <c r="Q129" s="214"/>
      <c r="R129" s="215">
        <f>R130+R135</f>
        <v>0</v>
      </c>
      <c r="S129" s="214"/>
      <c r="T129" s="216">
        <f>T130+T135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17" t="s">
        <v>83</v>
      </c>
      <c r="AT129" s="218" t="s">
        <v>75</v>
      </c>
      <c r="AU129" s="218" t="s">
        <v>76</v>
      </c>
      <c r="AY129" s="217" t="s">
        <v>173</v>
      </c>
      <c r="BK129" s="219">
        <f>BK130+BK135</f>
        <v>0</v>
      </c>
    </row>
    <row r="130" s="11" customFormat="1" ht="22.8" customHeight="1">
      <c r="A130" s="11"/>
      <c r="B130" s="206"/>
      <c r="C130" s="207"/>
      <c r="D130" s="208" t="s">
        <v>75</v>
      </c>
      <c r="E130" s="273" t="s">
        <v>144</v>
      </c>
      <c r="F130" s="273" t="s">
        <v>144</v>
      </c>
      <c r="G130" s="207"/>
      <c r="H130" s="207"/>
      <c r="I130" s="210"/>
      <c r="J130" s="274">
        <f>BK130</f>
        <v>0</v>
      </c>
      <c r="K130" s="207"/>
      <c r="L130" s="212"/>
      <c r="M130" s="213"/>
      <c r="N130" s="214"/>
      <c r="O130" s="214"/>
      <c r="P130" s="215">
        <f>SUM(P131:P134)</f>
        <v>0</v>
      </c>
      <c r="Q130" s="214"/>
      <c r="R130" s="215">
        <f>SUM(R131:R134)</f>
        <v>0</v>
      </c>
      <c r="S130" s="214"/>
      <c r="T130" s="216">
        <f>SUM(T131:T134)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17" t="s">
        <v>83</v>
      </c>
      <c r="AT130" s="218" t="s">
        <v>75</v>
      </c>
      <c r="AU130" s="218" t="s">
        <v>83</v>
      </c>
      <c r="AY130" s="217" t="s">
        <v>173</v>
      </c>
      <c r="BK130" s="219">
        <f>SUM(BK131:BK134)</f>
        <v>0</v>
      </c>
    </row>
    <row r="131" s="2" customFormat="1" ht="37.8" customHeight="1">
      <c r="A131" s="39"/>
      <c r="B131" s="40"/>
      <c r="C131" s="220" t="s">
        <v>83</v>
      </c>
      <c r="D131" s="220" t="s">
        <v>174</v>
      </c>
      <c r="E131" s="221" t="s">
        <v>1947</v>
      </c>
      <c r="F131" s="222" t="s">
        <v>1948</v>
      </c>
      <c r="G131" s="223" t="s">
        <v>470</v>
      </c>
      <c r="H131" s="224">
        <v>3</v>
      </c>
      <c r="I131" s="225"/>
      <c r="J131" s="226">
        <f>ROUND(I131*H131,2)</f>
        <v>0</v>
      </c>
      <c r="K131" s="222" t="s">
        <v>283</v>
      </c>
      <c r="L131" s="45"/>
      <c r="M131" s="227" t="s">
        <v>1</v>
      </c>
      <c r="N131" s="228" t="s">
        <v>41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178</v>
      </c>
      <c r="AT131" s="231" t="s">
        <v>174</v>
      </c>
      <c r="AU131" s="231" t="s">
        <v>85</v>
      </c>
      <c r="AY131" s="18" t="s">
        <v>173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83</v>
      </c>
      <c r="BK131" s="232">
        <f>ROUND(I131*H131,2)</f>
        <v>0</v>
      </c>
      <c r="BL131" s="18" t="s">
        <v>178</v>
      </c>
      <c r="BM131" s="231" t="s">
        <v>85</v>
      </c>
    </row>
    <row r="132" s="2" customFormat="1" ht="33" customHeight="1">
      <c r="A132" s="39"/>
      <c r="B132" s="40"/>
      <c r="C132" s="220" t="s">
        <v>85</v>
      </c>
      <c r="D132" s="220" t="s">
        <v>174</v>
      </c>
      <c r="E132" s="221" t="s">
        <v>1949</v>
      </c>
      <c r="F132" s="222" t="s">
        <v>1950</v>
      </c>
      <c r="G132" s="223" t="s">
        <v>470</v>
      </c>
      <c r="H132" s="224">
        <v>150</v>
      </c>
      <c r="I132" s="225"/>
      <c r="J132" s="226">
        <f>ROUND(I132*H132,2)</f>
        <v>0</v>
      </c>
      <c r="K132" s="222" t="s">
        <v>283</v>
      </c>
      <c r="L132" s="45"/>
      <c r="M132" s="227" t="s">
        <v>1</v>
      </c>
      <c r="N132" s="228" t="s">
        <v>41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178</v>
      </c>
      <c r="AT132" s="231" t="s">
        <v>174</v>
      </c>
      <c r="AU132" s="231" t="s">
        <v>85</v>
      </c>
      <c r="AY132" s="18" t="s">
        <v>173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83</v>
      </c>
      <c r="BK132" s="232">
        <f>ROUND(I132*H132,2)</f>
        <v>0</v>
      </c>
      <c r="BL132" s="18" t="s">
        <v>178</v>
      </c>
      <c r="BM132" s="231" t="s">
        <v>178</v>
      </c>
    </row>
    <row r="133" s="2" customFormat="1" ht="55.5" customHeight="1">
      <c r="A133" s="39"/>
      <c r="B133" s="40"/>
      <c r="C133" s="220" t="s">
        <v>189</v>
      </c>
      <c r="D133" s="220" t="s">
        <v>174</v>
      </c>
      <c r="E133" s="221" t="s">
        <v>909</v>
      </c>
      <c r="F133" s="222" t="s">
        <v>910</v>
      </c>
      <c r="G133" s="223" t="s">
        <v>470</v>
      </c>
      <c r="H133" s="224">
        <v>9</v>
      </c>
      <c r="I133" s="225"/>
      <c r="J133" s="226">
        <f>ROUND(I133*H133,2)</f>
        <v>0</v>
      </c>
      <c r="K133" s="222" t="s">
        <v>283</v>
      </c>
      <c r="L133" s="45"/>
      <c r="M133" s="227" t="s">
        <v>1</v>
      </c>
      <c r="N133" s="228" t="s">
        <v>41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178</v>
      </c>
      <c r="AT133" s="231" t="s">
        <v>174</v>
      </c>
      <c r="AU133" s="231" t="s">
        <v>85</v>
      </c>
      <c r="AY133" s="18" t="s">
        <v>173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83</v>
      </c>
      <c r="BK133" s="232">
        <f>ROUND(I133*H133,2)</f>
        <v>0</v>
      </c>
      <c r="BL133" s="18" t="s">
        <v>178</v>
      </c>
      <c r="BM133" s="231" t="s">
        <v>203</v>
      </c>
    </row>
    <row r="134" s="2" customFormat="1" ht="37.8" customHeight="1">
      <c r="A134" s="39"/>
      <c r="B134" s="40"/>
      <c r="C134" s="220" t="s">
        <v>178</v>
      </c>
      <c r="D134" s="220" t="s">
        <v>174</v>
      </c>
      <c r="E134" s="221" t="s">
        <v>1951</v>
      </c>
      <c r="F134" s="222" t="s">
        <v>1952</v>
      </c>
      <c r="G134" s="223" t="s">
        <v>353</v>
      </c>
      <c r="H134" s="224">
        <v>250</v>
      </c>
      <c r="I134" s="225"/>
      <c r="J134" s="226">
        <f>ROUND(I134*H134,2)</f>
        <v>0</v>
      </c>
      <c r="K134" s="222" t="s">
        <v>283</v>
      </c>
      <c r="L134" s="45"/>
      <c r="M134" s="227" t="s">
        <v>1</v>
      </c>
      <c r="N134" s="228" t="s">
        <v>41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178</v>
      </c>
      <c r="AT134" s="231" t="s">
        <v>174</v>
      </c>
      <c r="AU134" s="231" t="s">
        <v>85</v>
      </c>
      <c r="AY134" s="18" t="s">
        <v>173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83</v>
      </c>
      <c r="BK134" s="232">
        <f>ROUND(I134*H134,2)</f>
        <v>0</v>
      </c>
      <c r="BL134" s="18" t="s">
        <v>178</v>
      </c>
      <c r="BM134" s="231" t="s">
        <v>213</v>
      </c>
    </row>
    <row r="135" s="11" customFormat="1" ht="22.8" customHeight="1">
      <c r="A135" s="11"/>
      <c r="B135" s="206"/>
      <c r="C135" s="207"/>
      <c r="D135" s="208" t="s">
        <v>75</v>
      </c>
      <c r="E135" s="273" t="s">
        <v>364</v>
      </c>
      <c r="F135" s="273" t="s">
        <v>365</v>
      </c>
      <c r="G135" s="207"/>
      <c r="H135" s="207"/>
      <c r="I135" s="210"/>
      <c r="J135" s="274">
        <f>BK135</f>
        <v>0</v>
      </c>
      <c r="K135" s="207"/>
      <c r="L135" s="212"/>
      <c r="M135" s="213"/>
      <c r="N135" s="214"/>
      <c r="O135" s="214"/>
      <c r="P135" s="215">
        <f>P136</f>
        <v>0</v>
      </c>
      <c r="Q135" s="214"/>
      <c r="R135" s="215">
        <f>R136</f>
        <v>0</v>
      </c>
      <c r="S135" s="214"/>
      <c r="T135" s="216">
        <f>T136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17" t="s">
        <v>83</v>
      </c>
      <c r="AT135" s="218" t="s">
        <v>75</v>
      </c>
      <c r="AU135" s="218" t="s">
        <v>83</v>
      </c>
      <c r="AY135" s="217" t="s">
        <v>173</v>
      </c>
      <c r="BK135" s="219">
        <f>BK136</f>
        <v>0</v>
      </c>
    </row>
    <row r="136" s="2" customFormat="1" ht="55.5" customHeight="1">
      <c r="A136" s="39"/>
      <c r="B136" s="40"/>
      <c r="C136" s="220" t="s">
        <v>198</v>
      </c>
      <c r="D136" s="220" t="s">
        <v>174</v>
      </c>
      <c r="E136" s="221" t="s">
        <v>947</v>
      </c>
      <c r="F136" s="222" t="s">
        <v>948</v>
      </c>
      <c r="G136" s="223" t="s">
        <v>221</v>
      </c>
      <c r="H136" s="224">
        <v>6.9900000000000002</v>
      </c>
      <c r="I136" s="225"/>
      <c r="J136" s="226">
        <f>ROUND(I136*H136,2)</f>
        <v>0</v>
      </c>
      <c r="K136" s="222" t="s">
        <v>283</v>
      </c>
      <c r="L136" s="45"/>
      <c r="M136" s="227" t="s">
        <v>1</v>
      </c>
      <c r="N136" s="228" t="s">
        <v>41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178</v>
      </c>
      <c r="AT136" s="231" t="s">
        <v>174</v>
      </c>
      <c r="AU136" s="231" t="s">
        <v>85</v>
      </c>
      <c r="AY136" s="18" t="s">
        <v>173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83</v>
      </c>
      <c r="BK136" s="232">
        <f>ROUND(I136*H136,2)</f>
        <v>0</v>
      </c>
      <c r="BL136" s="18" t="s">
        <v>178</v>
      </c>
      <c r="BM136" s="231" t="s">
        <v>224</v>
      </c>
    </row>
    <row r="137" s="11" customFormat="1" ht="25.92" customHeight="1">
      <c r="A137" s="11"/>
      <c r="B137" s="206"/>
      <c r="C137" s="207"/>
      <c r="D137" s="208" t="s">
        <v>75</v>
      </c>
      <c r="E137" s="209" t="s">
        <v>950</v>
      </c>
      <c r="F137" s="209" t="s">
        <v>951</v>
      </c>
      <c r="G137" s="207"/>
      <c r="H137" s="207"/>
      <c r="I137" s="210"/>
      <c r="J137" s="211">
        <f>BK137</f>
        <v>0</v>
      </c>
      <c r="K137" s="207"/>
      <c r="L137" s="212"/>
      <c r="M137" s="213"/>
      <c r="N137" s="214"/>
      <c r="O137" s="214"/>
      <c r="P137" s="215">
        <f>P138+P284</f>
        <v>0</v>
      </c>
      <c r="Q137" s="214"/>
      <c r="R137" s="215">
        <f>R138+R284</f>
        <v>0</v>
      </c>
      <c r="S137" s="214"/>
      <c r="T137" s="216">
        <f>T138+T284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17" t="s">
        <v>85</v>
      </c>
      <c r="AT137" s="218" t="s">
        <v>75</v>
      </c>
      <c r="AU137" s="218" t="s">
        <v>76</v>
      </c>
      <c r="AY137" s="217" t="s">
        <v>173</v>
      </c>
      <c r="BK137" s="219">
        <f>BK138+BK284</f>
        <v>0</v>
      </c>
    </row>
    <row r="138" s="11" customFormat="1" ht="22.8" customHeight="1">
      <c r="A138" s="11"/>
      <c r="B138" s="206"/>
      <c r="C138" s="207"/>
      <c r="D138" s="208" t="s">
        <v>75</v>
      </c>
      <c r="E138" s="273" t="s">
        <v>1953</v>
      </c>
      <c r="F138" s="273" t="s">
        <v>1954</v>
      </c>
      <c r="G138" s="207"/>
      <c r="H138" s="207"/>
      <c r="I138" s="210"/>
      <c r="J138" s="274">
        <f>BK138</f>
        <v>0</v>
      </c>
      <c r="K138" s="207"/>
      <c r="L138" s="212"/>
      <c r="M138" s="213"/>
      <c r="N138" s="214"/>
      <c r="O138" s="214"/>
      <c r="P138" s="215">
        <f>SUM(P139:P283)</f>
        <v>0</v>
      </c>
      <c r="Q138" s="214"/>
      <c r="R138" s="215">
        <f>SUM(R139:R283)</f>
        <v>0</v>
      </c>
      <c r="S138" s="214"/>
      <c r="T138" s="216">
        <f>SUM(T139:T283)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17" t="s">
        <v>85</v>
      </c>
      <c r="AT138" s="218" t="s">
        <v>75</v>
      </c>
      <c r="AU138" s="218" t="s">
        <v>83</v>
      </c>
      <c r="AY138" s="217" t="s">
        <v>173</v>
      </c>
      <c r="BK138" s="219">
        <f>SUM(BK139:BK283)</f>
        <v>0</v>
      </c>
    </row>
    <row r="139" s="2" customFormat="1" ht="49.05" customHeight="1">
      <c r="A139" s="39"/>
      <c r="B139" s="40"/>
      <c r="C139" s="220" t="s">
        <v>203</v>
      </c>
      <c r="D139" s="220" t="s">
        <v>174</v>
      </c>
      <c r="E139" s="221" t="s">
        <v>1955</v>
      </c>
      <c r="F139" s="222" t="s">
        <v>1956</v>
      </c>
      <c r="G139" s="223" t="s">
        <v>353</v>
      </c>
      <c r="H139" s="224">
        <v>80</v>
      </c>
      <c r="I139" s="225"/>
      <c r="J139" s="226">
        <f>ROUND(I139*H139,2)</f>
        <v>0</v>
      </c>
      <c r="K139" s="222" t="s">
        <v>283</v>
      </c>
      <c r="L139" s="45"/>
      <c r="M139" s="227" t="s">
        <v>1</v>
      </c>
      <c r="N139" s="228" t="s">
        <v>41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251</v>
      </c>
      <c r="AT139" s="231" t="s">
        <v>174</v>
      </c>
      <c r="AU139" s="231" t="s">
        <v>85</v>
      </c>
      <c r="AY139" s="18" t="s">
        <v>173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83</v>
      </c>
      <c r="BK139" s="232">
        <f>ROUND(I139*H139,2)</f>
        <v>0</v>
      </c>
      <c r="BL139" s="18" t="s">
        <v>251</v>
      </c>
      <c r="BM139" s="231" t="s">
        <v>233</v>
      </c>
    </row>
    <row r="140" s="2" customFormat="1" ht="16.5" customHeight="1">
      <c r="A140" s="39"/>
      <c r="B140" s="40"/>
      <c r="C140" s="275" t="s">
        <v>208</v>
      </c>
      <c r="D140" s="275" t="s">
        <v>335</v>
      </c>
      <c r="E140" s="276" t="s">
        <v>1957</v>
      </c>
      <c r="F140" s="277" t="s">
        <v>1958</v>
      </c>
      <c r="G140" s="278" t="s">
        <v>1028</v>
      </c>
      <c r="H140" s="279">
        <v>76.189999999999998</v>
      </c>
      <c r="I140" s="280"/>
      <c r="J140" s="281">
        <f>ROUND(I140*H140,2)</f>
        <v>0</v>
      </c>
      <c r="K140" s="277" t="s">
        <v>283</v>
      </c>
      <c r="L140" s="282"/>
      <c r="M140" s="283" t="s">
        <v>1</v>
      </c>
      <c r="N140" s="284" t="s">
        <v>41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358</v>
      </c>
      <c r="AT140" s="231" t="s">
        <v>335</v>
      </c>
      <c r="AU140" s="231" t="s">
        <v>85</v>
      </c>
      <c r="AY140" s="18" t="s">
        <v>173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83</v>
      </c>
      <c r="BK140" s="232">
        <f>ROUND(I140*H140,2)</f>
        <v>0</v>
      </c>
      <c r="BL140" s="18" t="s">
        <v>251</v>
      </c>
      <c r="BM140" s="231" t="s">
        <v>242</v>
      </c>
    </row>
    <row r="141" s="12" customFormat="1">
      <c r="A141" s="12"/>
      <c r="B141" s="238"/>
      <c r="C141" s="239"/>
      <c r="D141" s="233" t="s">
        <v>182</v>
      </c>
      <c r="E141" s="240" t="s">
        <v>1</v>
      </c>
      <c r="F141" s="241" t="s">
        <v>1959</v>
      </c>
      <c r="G141" s="239"/>
      <c r="H141" s="242">
        <v>76.189999999999998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48" t="s">
        <v>182</v>
      </c>
      <c r="AU141" s="248" t="s">
        <v>85</v>
      </c>
      <c r="AV141" s="12" t="s">
        <v>85</v>
      </c>
      <c r="AW141" s="12" t="s">
        <v>32</v>
      </c>
      <c r="AX141" s="12" t="s">
        <v>76</v>
      </c>
      <c r="AY141" s="248" t="s">
        <v>173</v>
      </c>
    </row>
    <row r="142" s="13" customFormat="1">
      <c r="A142" s="13"/>
      <c r="B142" s="249"/>
      <c r="C142" s="250"/>
      <c r="D142" s="233" t="s">
        <v>182</v>
      </c>
      <c r="E142" s="251" t="s">
        <v>1</v>
      </c>
      <c r="F142" s="252" t="s">
        <v>184</v>
      </c>
      <c r="G142" s="250"/>
      <c r="H142" s="253">
        <v>76.189999999999998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9" t="s">
        <v>182</v>
      </c>
      <c r="AU142" s="259" t="s">
        <v>85</v>
      </c>
      <c r="AV142" s="13" t="s">
        <v>178</v>
      </c>
      <c r="AW142" s="13" t="s">
        <v>32</v>
      </c>
      <c r="AX142" s="13" t="s">
        <v>83</v>
      </c>
      <c r="AY142" s="259" t="s">
        <v>173</v>
      </c>
    </row>
    <row r="143" s="2" customFormat="1" ht="49.05" customHeight="1">
      <c r="A143" s="39"/>
      <c r="B143" s="40"/>
      <c r="C143" s="220" t="s">
        <v>213</v>
      </c>
      <c r="D143" s="220" t="s">
        <v>174</v>
      </c>
      <c r="E143" s="221" t="s">
        <v>1960</v>
      </c>
      <c r="F143" s="222" t="s">
        <v>1961</v>
      </c>
      <c r="G143" s="223" t="s">
        <v>353</v>
      </c>
      <c r="H143" s="224">
        <v>80</v>
      </c>
      <c r="I143" s="225"/>
      <c r="J143" s="226">
        <f>ROUND(I143*H143,2)</f>
        <v>0</v>
      </c>
      <c r="K143" s="222" t="s">
        <v>283</v>
      </c>
      <c r="L143" s="45"/>
      <c r="M143" s="227" t="s">
        <v>1</v>
      </c>
      <c r="N143" s="228" t="s">
        <v>41</v>
      </c>
      <c r="O143" s="92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251</v>
      </c>
      <c r="AT143" s="231" t="s">
        <v>174</v>
      </c>
      <c r="AU143" s="231" t="s">
        <v>85</v>
      </c>
      <c r="AY143" s="18" t="s">
        <v>173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83</v>
      </c>
      <c r="BK143" s="232">
        <f>ROUND(I143*H143,2)</f>
        <v>0</v>
      </c>
      <c r="BL143" s="18" t="s">
        <v>251</v>
      </c>
      <c r="BM143" s="231" t="s">
        <v>251</v>
      </c>
    </row>
    <row r="144" s="2" customFormat="1" ht="16.5" customHeight="1">
      <c r="A144" s="39"/>
      <c r="B144" s="40"/>
      <c r="C144" s="275" t="s">
        <v>218</v>
      </c>
      <c r="D144" s="275" t="s">
        <v>335</v>
      </c>
      <c r="E144" s="276" t="s">
        <v>1962</v>
      </c>
      <c r="F144" s="277" t="s">
        <v>1963</v>
      </c>
      <c r="G144" s="278" t="s">
        <v>1028</v>
      </c>
      <c r="H144" s="279">
        <v>12.422000000000001</v>
      </c>
      <c r="I144" s="280"/>
      <c r="J144" s="281">
        <f>ROUND(I144*H144,2)</f>
        <v>0</v>
      </c>
      <c r="K144" s="277" t="s">
        <v>283</v>
      </c>
      <c r="L144" s="282"/>
      <c r="M144" s="283" t="s">
        <v>1</v>
      </c>
      <c r="N144" s="284" t="s">
        <v>41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358</v>
      </c>
      <c r="AT144" s="231" t="s">
        <v>335</v>
      </c>
      <c r="AU144" s="231" t="s">
        <v>85</v>
      </c>
      <c r="AY144" s="18" t="s">
        <v>173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83</v>
      </c>
      <c r="BK144" s="232">
        <f>ROUND(I144*H144,2)</f>
        <v>0</v>
      </c>
      <c r="BL144" s="18" t="s">
        <v>251</v>
      </c>
      <c r="BM144" s="231" t="s">
        <v>327</v>
      </c>
    </row>
    <row r="145" s="12" customFormat="1">
      <c r="A145" s="12"/>
      <c r="B145" s="238"/>
      <c r="C145" s="239"/>
      <c r="D145" s="233" t="s">
        <v>182</v>
      </c>
      <c r="E145" s="240" t="s">
        <v>1</v>
      </c>
      <c r="F145" s="241" t="s">
        <v>1964</v>
      </c>
      <c r="G145" s="239"/>
      <c r="H145" s="242">
        <v>12.422000000000001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48" t="s">
        <v>182</v>
      </c>
      <c r="AU145" s="248" t="s">
        <v>85</v>
      </c>
      <c r="AV145" s="12" t="s">
        <v>85</v>
      </c>
      <c r="AW145" s="12" t="s">
        <v>32</v>
      </c>
      <c r="AX145" s="12" t="s">
        <v>76</v>
      </c>
      <c r="AY145" s="248" t="s">
        <v>173</v>
      </c>
    </row>
    <row r="146" s="13" customFormat="1">
      <c r="A146" s="13"/>
      <c r="B146" s="249"/>
      <c r="C146" s="250"/>
      <c r="D146" s="233" t="s">
        <v>182</v>
      </c>
      <c r="E146" s="251" t="s">
        <v>1</v>
      </c>
      <c r="F146" s="252" t="s">
        <v>184</v>
      </c>
      <c r="G146" s="250"/>
      <c r="H146" s="253">
        <v>12.422000000000001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9" t="s">
        <v>182</v>
      </c>
      <c r="AU146" s="259" t="s">
        <v>85</v>
      </c>
      <c r="AV146" s="13" t="s">
        <v>178</v>
      </c>
      <c r="AW146" s="13" t="s">
        <v>32</v>
      </c>
      <c r="AX146" s="13" t="s">
        <v>83</v>
      </c>
      <c r="AY146" s="259" t="s">
        <v>173</v>
      </c>
    </row>
    <row r="147" s="2" customFormat="1" ht="24.15" customHeight="1">
      <c r="A147" s="39"/>
      <c r="B147" s="40"/>
      <c r="C147" s="220" t="s">
        <v>224</v>
      </c>
      <c r="D147" s="220" t="s">
        <v>174</v>
      </c>
      <c r="E147" s="221" t="s">
        <v>1965</v>
      </c>
      <c r="F147" s="222" t="s">
        <v>1966</v>
      </c>
      <c r="G147" s="223" t="s">
        <v>353</v>
      </c>
      <c r="H147" s="224">
        <v>80</v>
      </c>
      <c r="I147" s="225"/>
      <c r="J147" s="226">
        <f>ROUND(I147*H147,2)</f>
        <v>0</v>
      </c>
      <c r="K147" s="222" t="s">
        <v>283</v>
      </c>
      <c r="L147" s="45"/>
      <c r="M147" s="227" t="s">
        <v>1</v>
      </c>
      <c r="N147" s="228" t="s">
        <v>41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251</v>
      </c>
      <c r="AT147" s="231" t="s">
        <v>174</v>
      </c>
      <c r="AU147" s="231" t="s">
        <v>85</v>
      </c>
      <c r="AY147" s="18" t="s">
        <v>173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83</v>
      </c>
      <c r="BK147" s="232">
        <f>ROUND(I147*H147,2)</f>
        <v>0</v>
      </c>
      <c r="BL147" s="18" t="s">
        <v>251</v>
      </c>
      <c r="BM147" s="231" t="s">
        <v>331</v>
      </c>
    </row>
    <row r="148" s="2" customFormat="1" ht="49.05" customHeight="1">
      <c r="A148" s="39"/>
      <c r="B148" s="40"/>
      <c r="C148" s="220" t="s">
        <v>228</v>
      </c>
      <c r="D148" s="220" t="s">
        <v>174</v>
      </c>
      <c r="E148" s="221" t="s">
        <v>1967</v>
      </c>
      <c r="F148" s="222" t="s">
        <v>1968</v>
      </c>
      <c r="G148" s="223" t="s">
        <v>353</v>
      </c>
      <c r="H148" s="224">
        <v>25</v>
      </c>
      <c r="I148" s="225"/>
      <c r="J148" s="226">
        <f>ROUND(I148*H148,2)</f>
        <v>0</v>
      </c>
      <c r="K148" s="222" t="s">
        <v>283</v>
      </c>
      <c r="L148" s="45"/>
      <c r="M148" s="227" t="s">
        <v>1</v>
      </c>
      <c r="N148" s="228" t="s">
        <v>41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251</v>
      </c>
      <c r="AT148" s="231" t="s">
        <v>174</v>
      </c>
      <c r="AU148" s="231" t="s">
        <v>85</v>
      </c>
      <c r="AY148" s="18" t="s">
        <v>173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83</v>
      </c>
      <c r="BK148" s="232">
        <f>ROUND(I148*H148,2)</f>
        <v>0</v>
      </c>
      <c r="BL148" s="18" t="s">
        <v>251</v>
      </c>
      <c r="BM148" s="231" t="s">
        <v>334</v>
      </c>
    </row>
    <row r="149" s="2" customFormat="1" ht="24.15" customHeight="1">
      <c r="A149" s="39"/>
      <c r="B149" s="40"/>
      <c r="C149" s="275" t="s">
        <v>233</v>
      </c>
      <c r="D149" s="275" t="s">
        <v>335</v>
      </c>
      <c r="E149" s="276" t="s">
        <v>1969</v>
      </c>
      <c r="F149" s="277" t="s">
        <v>1970</v>
      </c>
      <c r="G149" s="278" t="s">
        <v>353</v>
      </c>
      <c r="H149" s="279">
        <v>28.75</v>
      </c>
      <c r="I149" s="280"/>
      <c r="J149" s="281">
        <f>ROUND(I149*H149,2)</f>
        <v>0</v>
      </c>
      <c r="K149" s="277" t="s">
        <v>283</v>
      </c>
      <c r="L149" s="282"/>
      <c r="M149" s="283" t="s">
        <v>1</v>
      </c>
      <c r="N149" s="284" t="s">
        <v>41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358</v>
      </c>
      <c r="AT149" s="231" t="s">
        <v>335</v>
      </c>
      <c r="AU149" s="231" t="s">
        <v>85</v>
      </c>
      <c r="AY149" s="18" t="s">
        <v>173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83</v>
      </c>
      <c r="BK149" s="232">
        <f>ROUND(I149*H149,2)</f>
        <v>0</v>
      </c>
      <c r="BL149" s="18" t="s">
        <v>251</v>
      </c>
      <c r="BM149" s="231" t="s">
        <v>338</v>
      </c>
    </row>
    <row r="150" s="2" customFormat="1">
      <c r="A150" s="39"/>
      <c r="B150" s="40"/>
      <c r="C150" s="41"/>
      <c r="D150" s="233" t="s">
        <v>180</v>
      </c>
      <c r="E150" s="41"/>
      <c r="F150" s="234" t="s">
        <v>1971</v>
      </c>
      <c r="G150" s="41"/>
      <c r="H150" s="41"/>
      <c r="I150" s="235"/>
      <c r="J150" s="41"/>
      <c r="K150" s="41"/>
      <c r="L150" s="45"/>
      <c r="M150" s="236"/>
      <c r="N150" s="237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180</v>
      </c>
      <c r="AU150" s="18" t="s">
        <v>85</v>
      </c>
    </row>
    <row r="151" s="12" customFormat="1">
      <c r="A151" s="12"/>
      <c r="B151" s="238"/>
      <c r="C151" s="239"/>
      <c r="D151" s="233" t="s">
        <v>182</v>
      </c>
      <c r="E151" s="240" t="s">
        <v>1</v>
      </c>
      <c r="F151" s="241" t="s">
        <v>1972</v>
      </c>
      <c r="G151" s="239"/>
      <c r="H151" s="242">
        <v>28.75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48" t="s">
        <v>182</v>
      </c>
      <c r="AU151" s="248" t="s">
        <v>85</v>
      </c>
      <c r="AV151" s="12" t="s">
        <v>85</v>
      </c>
      <c r="AW151" s="12" t="s">
        <v>32</v>
      </c>
      <c r="AX151" s="12" t="s">
        <v>76</v>
      </c>
      <c r="AY151" s="248" t="s">
        <v>173</v>
      </c>
    </row>
    <row r="152" s="13" customFormat="1">
      <c r="A152" s="13"/>
      <c r="B152" s="249"/>
      <c r="C152" s="250"/>
      <c r="D152" s="233" t="s">
        <v>182</v>
      </c>
      <c r="E152" s="251" t="s">
        <v>1</v>
      </c>
      <c r="F152" s="252" t="s">
        <v>184</v>
      </c>
      <c r="G152" s="250"/>
      <c r="H152" s="253">
        <v>28.75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9" t="s">
        <v>182</v>
      </c>
      <c r="AU152" s="259" t="s">
        <v>85</v>
      </c>
      <c r="AV152" s="13" t="s">
        <v>178</v>
      </c>
      <c r="AW152" s="13" t="s">
        <v>32</v>
      </c>
      <c r="AX152" s="13" t="s">
        <v>83</v>
      </c>
      <c r="AY152" s="259" t="s">
        <v>173</v>
      </c>
    </row>
    <row r="153" s="2" customFormat="1" ht="49.05" customHeight="1">
      <c r="A153" s="39"/>
      <c r="B153" s="40"/>
      <c r="C153" s="220" t="s">
        <v>237</v>
      </c>
      <c r="D153" s="220" t="s">
        <v>174</v>
      </c>
      <c r="E153" s="221" t="s">
        <v>1973</v>
      </c>
      <c r="F153" s="222" t="s">
        <v>1974</v>
      </c>
      <c r="G153" s="223" t="s">
        <v>353</v>
      </c>
      <c r="H153" s="224">
        <v>25</v>
      </c>
      <c r="I153" s="225"/>
      <c r="J153" s="226">
        <f>ROUND(I153*H153,2)</f>
        <v>0</v>
      </c>
      <c r="K153" s="222" t="s">
        <v>283</v>
      </c>
      <c r="L153" s="45"/>
      <c r="M153" s="227" t="s">
        <v>1</v>
      </c>
      <c r="N153" s="228" t="s">
        <v>41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251</v>
      </c>
      <c r="AT153" s="231" t="s">
        <v>174</v>
      </c>
      <c r="AU153" s="231" t="s">
        <v>85</v>
      </c>
      <c r="AY153" s="18" t="s">
        <v>173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83</v>
      </c>
      <c r="BK153" s="232">
        <f>ROUND(I153*H153,2)</f>
        <v>0</v>
      </c>
      <c r="BL153" s="18" t="s">
        <v>251</v>
      </c>
      <c r="BM153" s="231" t="s">
        <v>341</v>
      </c>
    </row>
    <row r="154" s="2" customFormat="1" ht="24.15" customHeight="1">
      <c r="A154" s="39"/>
      <c r="B154" s="40"/>
      <c r="C154" s="275" t="s">
        <v>242</v>
      </c>
      <c r="D154" s="275" t="s">
        <v>335</v>
      </c>
      <c r="E154" s="276" t="s">
        <v>1975</v>
      </c>
      <c r="F154" s="277" t="s">
        <v>1976</v>
      </c>
      <c r="G154" s="278" t="s">
        <v>353</v>
      </c>
      <c r="H154" s="279">
        <v>28.75</v>
      </c>
      <c r="I154" s="280"/>
      <c r="J154" s="281">
        <f>ROUND(I154*H154,2)</f>
        <v>0</v>
      </c>
      <c r="K154" s="277" t="s">
        <v>283</v>
      </c>
      <c r="L154" s="282"/>
      <c r="M154" s="283" t="s">
        <v>1</v>
      </c>
      <c r="N154" s="284" t="s">
        <v>41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358</v>
      </c>
      <c r="AT154" s="231" t="s">
        <v>335</v>
      </c>
      <c r="AU154" s="231" t="s">
        <v>85</v>
      </c>
      <c r="AY154" s="18" t="s">
        <v>173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83</v>
      </c>
      <c r="BK154" s="232">
        <f>ROUND(I154*H154,2)</f>
        <v>0</v>
      </c>
      <c r="BL154" s="18" t="s">
        <v>251</v>
      </c>
      <c r="BM154" s="231" t="s">
        <v>344</v>
      </c>
    </row>
    <row r="155" s="2" customFormat="1">
      <c r="A155" s="39"/>
      <c r="B155" s="40"/>
      <c r="C155" s="41"/>
      <c r="D155" s="233" t="s">
        <v>180</v>
      </c>
      <c r="E155" s="41"/>
      <c r="F155" s="234" t="s">
        <v>1977</v>
      </c>
      <c r="G155" s="41"/>
      <c r="H155" s="41"/>
      <c r="I155" s="235"/>
      <c r="J155" s="41"/>
      <c r="K155" s="41"/>
      <c r="L155" s="45"/>
      <c r="M155" s="236"/>
      <c r="N155" s="237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180</v>
      </c>
      <c r="AU155" s="18" t="s">
        <v>85</v>
      </c>
    </row>
    <row r="156" s="12" customFormat="1">
      <c r="A156" s="12"/>
      <c r="B156" s="238"/>
      <c r="C156" s="239"/>
      <c r="D156" s="233" t="s">
        <v>182</v>
      </c>
      <c r="E156" s="240" t="s">
        <v>1</v>
      </c>
      <c r="F156" s="241" t="s">
        <v>1972</v>
      </c>
      <c r="G156" s="239"/>
      <c r="H156" s="242">
        <v>28.75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48" t="s">
        <v>182</v>
      </c>
      <c r="AU156" s="248" t="s">
        <v>85</v>
      </c>
      <c r="AV156" s="12" t="s">
        <v>85</v>
      </c>
      <c r="AW156" s="12" t="s">
        <v>32</v>
      </c>
      <c r="AX156" s="12" t="s">
        <v>76</v>
      </c>
      <c r="AY156" s="248" t="s">
        <v>173</v>
      </c>
    </row>
    <row r="157" s="13" customFormat="1">
      <c r="A157" s="13"/>
      <c r="B157" s="249"/>
      <c r="C157" s="250"/>
      <c r="D157" s="233" t="s">
        <v>182</v>
      </c>
      <c r="E157" s="251" t="s">
        <v>1</v>
      </c>
      <c r="F157" s="252" t="s">
        <v>184</v>
      </c>
      <c r="G157" s="250"/>
      <c r="H157" s="253">
        <v>28.75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9" t="s">
        <v>182</v>
      </c>
      <c r="AU157" s="259" t="s">
        <v>85</v>
      </c>
      <c r="AV157" s="13" t="s">
        <v>178</v>
      </c>
      <c r="AW157" s="13" t="s">
        <v>32</v>
      </c>
      <c r="AX157" s="13" t="s">
        <v>83</v>
      </c>
      <c r="AY157" s="259" t="s">
        <v>173</v>
      </c>
    </row>
    <row r="158" s="2" customFormat="1" ht="37.8" customHeight="1">
      <c r="A158" s="39"/>
      <c r="B158" s="40"/>
      <c r="C158" s="220" t="s">
        <v>8</v>
      </c>
      <c r="D158" s="220" t="s">
        <v>174</v>
      </c>
      <c r="E158" s="221" t="s">
        <v>1978</v>
      </c>
      <c r="F158" s="222" t="s">
        <v>1979</v>
      </c>
      <c r="G158" s="223" t="s">
        <v>353</v>
      </c>
      <c r="H158" s="224">
        <v>165</v>
      </c>
      <c r="I158" s="225"/>
      <c r="J158" s="226">
        <f>ROUND(I158*H158,2)</f>
        <v>0</v>
      </c>
      <c r="K158" s="222" t="s">
        <v>283</v>
      </c>
      <c r="L158" s="45"/>
      <c r="M158" s="227" t="s">
        <v>1</v>
      </c>
      <c r="N158" s="228" t="s">
        <v>41</v>
      </c>
      <c r="O158" s="92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251</v>
      </c>
      <c r="AT158" s="231" t="s">
        <v>174</v>
      </c>
      <c r="AU158" s="231" t="s">
        <v>85</v>
      </c>
      <c r="AY158" s="18" t="s">
        <v>173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83</v>
      </c>
      <c r="BK158" s="232">
        <f>ROUND(I158*H158,2)</f>
        <v>0</v>
      </c>
      <c r="BL158" s="18" t="s">
        <v>251</v>
      </c>
      <c r="BM158" s="231" t="s">
        <v>354</v>
      </c>
    </row>
    <row r="159" s="15" customFormat="1">
      <c r="A159" s="15"/>
      <c r="B159" s="285"/>
      <c r="C159" s="286"/>
      <c r="D159" s="233" t="s">
        <v>182</v>
      </c>
      <c r="E159" s="287" t="s">
        <v>1</v>
      </c>
      <c r="F159" s="288" t="s">
        <v>1980</v>
      </c>
      <c r="G159" s="286"/>
      <c r="H159" s="287" t="s">
        <v>1</v>
      </c>
      <c r="I159" s="289"/>
      <c r="J159" s="286"/>
      <c r="K159" s="286"/>
      <c r="L159" s="290"/>
      <c r="M159" s="291"/>
      <c r="N159" s="292"/>
      <c r="O159" s="292"/>
      <c r="P159" s="292"/>
      <c r="Q159" s="292"/>
      <c r="R159" s="292"/>
      <c r="S159" s="292"/>
      <c r="T159" s="29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94" t="s">
        <v>182</v>
      </c>
      <c r="AU159" s="294" t="s">
        <v>85</v>
      </c>
      <c r="AV159" s="15" t="s">
        <v>83</v>
      </c>
      <c r="AW159" s="15" t="s">
        <v>32</v>
      </c>
      <c r="AX159" s="15" t="s">
        <v>76</v>
      </c>
      <c r="AY159" s="294" t="s">
        <v>173</v>
      </c>
    </row>
    <row r="160" s="12" customFormat="1">
      <c r="A160" s="12"/>
      <c r="B160" s="238"/>
      <c r="C160" s="239"/>
      <c r="D160" s="233" t="s">
        <v>182</v>
      </c>
      <c r="E160" s="240" t="s">
        <v>1</v>
      </c>
      <c r="F160" s="241" t="s">
        <v>497</v>
      </c>
      <c r="G160" s="239"/>
      <c r="H160" s="242">
        <v>60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48" t="s">
        <v>182</v>
      </c>
      <c r="AU160" s="248" t="s">
        <v>85</v>
      </c>
      <c r="AV160" s="12" t="s">
        <v>85</v>
      </c>
      <c r="AW160" s="12" t="s">
        <v>32</v>
      </c>
      <c r="AX160" s="12" t="s">
        <v>76</v>
      </c>
      <c r="AY160" s="248" t="s">
        <v>173</v>
      </c>
    </row>
    <row r="161" s="15" customFormat="1">
      <c r="A161" s="15"/>
      <c r="B161" s="285"/>
      <c r="C161" s="286"/>
      <c r="D161" s="233" t="s">
        <v>182</v>
      </c>
      <c r="E161" s="287" t="s">
        <v>1</v>
      </c>
      <c r="F161" s="288" t="s">
        <v>1981</v>
      </c>
      <c r="G161" s="286"/>
      <c r="H161" s="287" t="s">
        <v>1</v>
      </c>
      <c r="I161" s="289"/>
      <c r="J161" s="286"/>
      <c r="K161" s="286"/>
      <c r="L161" s="290"/>
      <c r="M161" s="291"/>
      <c r="N161" s="292"/>
      <c r="O161" s="292"/>
      <c r="P161" s="292"/>
      <c r="Q161" s="292"/>
      <c r="R161" s="292"/>
      <c r="S161" s="292"/>
      <c r="T161" s="29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94" t="s">
        <v>182</v>
      </c>
      <c r="AU161" s="294" t="s">
        <v>85</v>
      </c>
      <c r="AV161" s="15" t="s">
        <v>83</v>
      </c>
      <c r="AW161" s="15" t="s">
        <v>32</v>
      </c>
      <c r="AX161" s="15" t="s">
        <v>76</v>
      </c>
      <c r="AY161" s="294" t="s">
        <v>173</v>
      </c>
    </row>
    <row r="162" s="12" customFormat="1">
      <c r="A162" s="12"/>
      <c r="B162" s="238"/>
      <c r="C162" s="239"/>
      <c r="D162" s="233" t="s">
        <v>182</v>
      </c>
      <c r="E162" s="240" t="s">
        <v>1</v>
      </c>
      <c r="F162" s="241" t="s">
        <v>472</v>
      </c>
      <c r="G162" s="239"/>
      <c r="H162" s="242">
        <v>25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48" t="s">
        <v>182</v>
      </c>
      <c r="AU162" s="248" t="s">
        <v>85</v>
      </c>
      <c r="AV162" s="12" t="s">
        <v>85</v>
      </c>
      <c r="AW162" s="12" t="s">
        <v>32</v>
      </c>
      <c r="AX162" s="12" t="s">
        <v>76</v>
      </c>
      <c r="AY162" s="248" t="s">
        <v>173</v>
      </c>
    </row>
    <row r="163" s="15" customFormat="1">
      <c r="A163" s="15"/>
      <c r="B163" s="285"/>
      <c r="C163" s="286"/>
      <c r="D163" s="233" t="s">
        <v>182</v>
      </c>
      <c r="E163" s="287" t="s">
        <v>1</v>
      </c>
      <c r="F163" s="288" t="s">
        <v>1982</v>
      </c>
      <c r="G163" s="286"/>
      <c r="H163" s="287" t="s">
        <v>1</v>
      </c>
      <c r="I163" s="289"/>
      <c r="J163" s="286"/>
      <c r="K163" s="286"/>
      <c r="L163" s="290"/>
      <c r="M163" s="291"/>
      <c r="N163" s="292"/>
      <c r="O163" s="292"/>
      <c r="P163" s="292"/>
      <c r="Q163" s="292"/>
      <c r="R163" s="292"/>
      <c r="S163" s="292"/>
      <c r="T163" s="29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94" t="s">
        <v>182</v>
      </c>
      <c r="AU163" s="294" t="s">
        <v>85</v>
      </c>
      <c r="AV163" s="15" t="s">
        <v>83</v>
      </c>
      <c r="AW163" s="15" t="s">
        <v>32</v>
      </c>
      <c r="AX163" s="15" t="s">
        <v>76</v>
      </c>
      <c r="AY163" s="294" t="s">
        <v>173</v>
      </c>
    </row>
    <row r="164" s="12" customFormat="1">
      <c r="A164" s="12"/>
      <c r="B164" s="238"/>
      <c r="C164" s="239"/>
      <c r="D164" s="233" t="s">
        <v>182</v>
      </c>
      <c r="E164" s="240" t="s">
        <v>1</v>
      </c>
      <c r="F164" s="241" t="s">
        <v>548</v>
      </c>
      <c r="G164" s="239"/>
      <c r="H164" s="242">
        <v>80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48" t="s">
        <v>182</v>
      </c>
      <c r="AU164" s="248" t="s">
        <v>85</v>
      </c>
      <c r="AV164" s="12" t="s">
        <v>85</v>
      </c>
      <c r="AW164" s="12" t="s">
        <v>32</v>
      </c>
      <c r="AX164" s="12" t="s">
        <v>76</v>
      </c>
      <c r="AY164" s="248" t="s">
        <v>173</v>
      </c>
    </row>
    <row r="165" s="13" customFormat="1">
      <c r="A165" s="13"/>
      <c r="B165" s="249"/>
      <c r="C165" s="250"/>
      <c r="D165" s="233" t="s">
        <v>182</v>
      </c>
      <c r="E165" s="251" t="s">
        <v>1</v>
      </c>
      <c r="F165" s="252" t="s">
        <v>184</v>
      </c>
      <c r="G165" s="250"/>
      <c r="H165" s="253">
        <v>165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9" t="s">
        <v>182</v>
      </c>
      <c r="AU165" s="259" t="s">
        <v>85</v>
      </c>
      <c r="AV165" s="13" t="s">
        <v>178</v>
      </c>
      <c r="AW165" s="13" t="s">
        <v>32</v>
      </c>
      <c r="AX165" s="13" t="s">
        <v>83</v>
      </c>
      <c r="AY165" s="259" t="s">
        <v>173</v>
      </c>
    </row>
    <row r="166" s="2" customFormat="1" ht="24.15" customHeight="1">
      <c r="A166" s="39"/>
      <c r="B166" s="40"/>
      <c r="C166" s="275" t="s">
        <v>251</v>
      </c>
      <c r="D166" s="275" t="s">
        <v>335</v>
      </c>
      <c r="E166" s="276" t="s">
        <v>1983</v>
      </c>
      <c r="F166" s="277" t="s">
        <v>1984</v>
      </c>
      <c r="G166" s="278" t="s">
        <v>353</v>
      </c>
      <c r="H166" s="279">
        <v>173.25</v>
      </c>
      <c r="I166" s="280"/>
      <c r="J166" s="281">
        <f>ROUND(I166*H166,2)</f>
        <v>0</v>
      </c>
      <c r="K166" s="277" t="s">
        <v>283</v>
      </c>
      <c r="L166" s="282"/>
      <c r="M166" s="283" t="s">
        <v>1</v>
      </c>
      <c r="N166" s="284" t="s">
        <v>41</v>
      </c>
      <c r="O166" s="92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358</v>
      </c>
      <c r="AT166" s="231" t="s">
        <v>335</v>
      </c>
      <c r="AU166" s="231" t="s">
        <v>85</v>
      </c>
      <c r="AY166" s="18" t="s">
        <v>173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83</v>
      </c>
      <c r="BK166" s="232">
        <f>ROUND(I166*H166,2)</f>
        <v>0</v>
      </c>
      <c r="BL166" s="18" t="s">
        <v>251</v>
      </c>
      <c r="BM166" s="231" t="s">
        <v>358</v>
      </c>
    </row>
    <row r="167" s="12" customFormat="1">
      <c r="A167" s="12"/>
      <c r="B167" s="238"/>
      <c r="C167" s="239"/>
      <c r="D167" s="233" t="s">
        <v>182</v>
      </c>
      <c r="E167" s="240" t="s">
        <v>1</v>
      </c>
      <c r="F167" s="241" t="s">
        <v>1985</v>
      </c>
      <c r="G167" s="239"/>
      <c r="H167" s="242">
        <v>173.25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48" t="s">
        <v>182</v>
      </c>
      <c r="AU167" s="248" t="s">
        <v>85</v>
      </c>
      <c r="AV167" s="12" t="s">
        <v>85</v>
      </c>
      <c r="AW167" s="12" t="s">
        <v>32</v>
      </c>
      <c r="AX167" s="12" t="s">
        <v>76</v>
      </c>
      <c r="AY167" s="248" t="s">
        <v>173</v>
      </c>
    </row>
    <row r="168" s="13" customFormat="1">
      <c r="A168" s="13"/>
      <c r="B168" s="249"/>
      <c r="C168" s="250"/>
      <c r="D168" s="233" t="s">
        <v>182</v>
      </c>
      <c r="E168" s="251" t="s">
        <v>1</v>
      </c>
      <c r="F168" s="252" t="s">
        <v>184</v>
      </c>
      <c r="G168" s="250"/>
      <c r="H168" s="253">
        <v>173.25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9" t="s">
        <v>182</v>
      </c>
      <c r="AU168" s="259" t="s">
        <v>85</v>
      </c>
      <c r="AV168" s="13" t="s">
        <v>178</v>
      </c>
      <c r="AW168" s="13" t="s">
        <v>32</v>
      </c>
      <c r="AX168" s="13" t="s">
        <v>83</v>
      </c>
      <c r="AY168" s="259" t="s">
        <v>173</v>
      </c>
    </row>
    <row r="169" s="2" customFormat="1" ht="33" customHeight="1">
      <c r="A169" s="39"/>
      <c r="B169" s="40"/>
      <c r="C169" s="220" t="s">
        <v>256</v>
      </c>
      <c r="D169" s="220" t="s">
        <v>174</v>
      </c>
      <c r="E169" s="221" t="s">
        <v>1986</v>
      </c>
      <c r="F169" s="222" t="s">
        <v>1987</v>
      </c>
      <c r="G169" s="223" t="s">
        <v>353</v>
      </c>
      <c r="H169" s="224">
        <v>85</v>
      </c>
      <c r="I169" s="225"/>
      <c r="J169" s="226">
        <f>ROUND(I169*H169,2)</f>
        <v>0</v>
      </c>
      <c r="K169" s="222" t="s">
        <v>1</v>
      </c>
      <c r="L169" s="45"/>
      <c r="M169" s="227" t="s">
        <v>1</v>
      </c>
      <c r="N169" s="228" t="s">
        <v>41</v>
      </c>
      <c r="O169" s="92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1" t="s">
        <v>251</v>
      </c>
      <c r="AT169" s="231" t="s">
        <v>174</v>
      </c>
      <c r="AU169" s="231" t="s">
        <v>85</v>
      </c>
      <c r="AY169" s="18" t="s">
        <v>173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83</v>
      </c>
      <c r="BK169" s="232">
        <f>ROUND(I169*H169,2)</f>
        <v>0</v>
      </c>
      <c r="BL169" s="18" t="s">
        <v>251</v>
      </c>
      <c r="BM169" s="231" t="s">
        <v>362</v>
      </c>
    </row>
    <row r="170" s="15" customFormat="1">
      <c r="A170" s="15"/>
      <c r="B170" s="285"/>
      <c r="C170" s="286"/>
      <c r="D170" s="233" t="s">
        <v>182</v>
      </c>
      <c r="E170" s="287" t="s">
        <v>1</v>
      </c>
      <c r="F170" s="288" t="s">
        <v>1980</v>
      </c>
      <c r="G170" s="286"/>
      <c r="H170" s="287" t="s">
        <v>1</v>
      </c>
      <c r="I170" s="289"/>
      <c r="J170" s="286"/>
      <c r="K170" s="286"/>
      <c r="L170" s="290"/>
      <c r="M170" s="291"/>
      <c r="N170" s="292"/>
      <c r="O170" s="292"/>
      <c r="P170" s="292"/>
      <c r="Q170" s="292"/>
      <c r="R170" s="292"/>
      <c r="S170" s="292"/>
      <c r="T170" s="29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94" t="s">
        <v>182</v>
      </c>
      <c r="AU170" s="294" t="s">
        <v>85</v>
      </c>
      <c r="AV170" s="15" t="s">
        <v>83</v>
      </c>
      <c r="AW170" s="15" t="s">
        <v>32</v>
      </c>
      <c r="AX170" s="15" t="s">
        <v>76</v>
      </c>
      <c r="AY170" s="294" t="s">
        <v>173</v>
      </c>
    </row>
    <row r="171" s="12" customFormat="1">
      <c r="A171" s="12"/>
      <c r="B171" s="238"/>
      <c r="C171" s="239"/>
      <c r="D171" s="233" t="s">
        <v>182</v>
      </c>
      <c r="E171" s="240" t="s">
        <v>1</v>
      </c>
      <c r="F171" s="241" t="s">
        <v>497</v>
      </c>
      <c r="G171" s="239"/>
      <c r="H171" s="242">
        <v>60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48" t="s">
        <v>182</v>
      </c>
      <c r="AU171" s="248" t="s">
        <v>85</v>
      </c>
      <c r="AV171" s="12" t="s">
        <v>85</v>
      </c>
      <c r="AW171" s="12" t="s">
        <v>32</v>
      </c>
      <c r="AX171" s="12" t="s">
        <v>76</v>
      </c>
      <c r="AY171" s="248" t="s">
        <v>173</v>
      </c>
    </row>
    <row r="172" s="15" customFormat="1">
      <c r="A172" s="15"/>
      <c r="B172" s="285"/>
      <c r="C172" s="286"/>
      <c r="D172" s="233" t="s">
        <v>182</v>
      </c>
      <c r="E172" s="287" t="s">
        <v>1</v>
      </c>
      <c r="F172" s="288" t="s">
        <v>1981</v>
      </c>
      <c r="G172" s="286"/>
      <c r="H172" s="287" t="s">
        <v>1</v>
      </c>
      <c r="I172" s="289"/>
      <c r="J172" s="286"/>
      <c r="K172" s="286"/>
      <c r="L172" s="290"/>
      <c r="M172" s="291"/>
      <c r="N172" s="292"/>
      <c r="O172" s="292"/>
      <c r="P172" s="292"/>
      <c r="Q172" s="292"/>
      <c r="R172" s="292"/>
      <c r="S172" s="292"/>
      <c r="T172" s="29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94" t="s">
        <v>182</v>
      </c>
      <c r="AU172" s="294" t="s">
        <v>85</v>
      </c>
      <c r="AV172" s="15" t="s">
        <v>83</v>
      </c>
      <c r="AW172" s="15" t="s">
        <v>32</v>
      </c>
      <c r="AX172" s="15" t="s">
        <v>76</v>
      </c>
      <c r="AY172" s="294" t="s">
        <v>173</v>
      </c>
    </row>
    <row r="173" s="12" customFormat="1">
      <c r="A173" s="12"/>
      <c r="B173" s="238"/>
      <c r="C173" s="239"/>
      <c r="D173" s="233" t="s">
        <v>182</v>
      </c>
      <c r="E173" s="240" t="s">
        <v>1</v>
      </c>
      <c r="F173" s="241" t="s">
        <v>472</v>
      </c>
      <c r="G173" s="239"/>
      <c r="H173" s="242">
        <v>25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48" t="s">
        <v>182</v>
      </c>
      <c r="AU173" s="248" t="s">
        <v>85</v>
      </c>
      <c r="AV173" s="12" t="s">
        <v>85</v>
      </c>
      <c r="AW173" s="12" t="s">
        <v>32</v>
      </c>
      <c r="AX173" s="12" t="s">
        <v>76</v>
      </c>
      <c r="AY173" s="248" t="s">
        <v>173</v>
      </c>
    </row>
    <row r="174" s="13" customFormat="1">
      <c r="A174" s="13"/>
      <c r="B174" s="249"/>
      <c r="C174" s="250"/>
      <c r="D174" s="233" t="s">
        <v>182</v>
      </c>
      <c r="E174" s="251" t="s">
        <v>1</v>
      </c>
      <c r="F174" s="252" t="s">
        <v>184</v>
      </c>
      <c r="G174" s="250"/>
      <c r="H174" s="253">
        <v>85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9" t="s">
        <v>182</v>
      </c>
      <c r="AU174" s="259" t="s">
        <v>85</v>
      </c>
      <c r="AV174" s="13" t="s">
        <v>178</v>
      </c>
      <c r="AW174" s="13" t="s">
        <v>32</v>
      </c>
      <c r="AX174" s="13" t="s">
        <v>83</v>
      </c>
      <c r="AY174" s="259" t="s">
        <v>173</v>
      </c>
    </row>
    <row r="175" s="2" customFormat="1" ht="33" customHeight="1">
      <c r="A175" s="39"/>
      <c r="B175" s="40"/>
      <c r="C175" s="275" t="s">
        <v>327</v>
      </c>
      <c r="D175" s="275" t="s">
        <v>335</v>
      </c>
      <c r="E175" s="276" t="s">
        <v>1988</v>
      </c>
      <c r="F175" s="277" t="s">
        <v>1989</v>
      </c>
      <c r="G175" s="278" t="s">
        <v>353</v>
      </c>
      <c r="H175" s="279">
        <v>89.25</v>
      </c>
      <c r="I175" s="280"/>
      <c r="J175" s="281">
        <f>ROUND(I175*H175,2)</f>
        <v>0</v>
      </c>
      <c r="K175" s="277" t="s">
        <v>1</v>
      </c>
      <c r="L175" s="282"/>
      <c r="M175" s="283" t="s">
        <v>1</v>
      </c>
      <c r="N175" s="284" t="s">
        <v>41</v>
      </c>
      <c r="O175" s="92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358</v>
      </c>
      <c r="AT175" s="231" t="s">
        <v>335</v>
      </c>
      <c r="AU175" s="231" t="s">
        <v>85</v>
      </c>
      <c r="AY175" s="18" t="s">
        <v>173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83</v>
      </c>
      <c r="BK175" s="232">
        <f>ROUND(I175*H175,2)</f>
        <v>0</v>
      </c>
      <c r="BL175" s="18" t="s">
        <v>251</v>
      </c>
      <c r="BM175" s="231" t="s">
        <v>368</v>
      </c>
    </row>
    <row r="176" s="12" customFormat="1">
      <c r="A176" s="12"/>
      <c r="B176" s="238"/>
      <c r="C176" s="239"/>
      <c r="D176" s="233" t="s">
        <v>182</v>
      </c>
      <c r="E176" s="240" t="s">
        <v>1</v>
      </c>
      <c r="F176" s="241" t="s">
        <v>1990</v>
      </c>
      <c r="G176" s="239"/>
      <c r="H176" s="242">
        <v>89.25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48" t="s">
        <v>182</v>
      </c>
      <c r="AU176" s="248" t="s">
        <v>85</v>
      </c>
      <c r="AV176" s="12" t="s">
        <v>85</v>
      </c>
      <c r="AW176" s="12" t="s">
        <v>32</v>
      </c>
      <c r="AX176" s="12" t="s">
        <v>76</v>
      </c>
      <c r="AY176" s="248" t="s">
        <v>173</v>
      </c>
    </row>
    <row r="177" s="13" customFormat="1">
      <c r="A177" s="13"/>
      <c r="B177" s="249"/>
      <c r="C177" s="250"/>
      <c r="D177" s="233" t="s">
        <v>182</v>
      </c>
      <c r="E177" s="251" t="s">
        <v>1</v>
      </c>
      <c r="F177" s="252" t="s">
        <v>184</v>
      </c>
      <c r="G177" s="250"/>
      <c r="H177" s="253">
        <v>89.25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9" t="s">
        <v>182</v>
      </c>
      <c r="AU177" s="259" t="s">
        <v>85</v>
      </c>
      <c r="AV177" s="13" t="s">
        <v>178</v>
      </c>
      <c r="AW177" s="13" t="s">
        <v>32</v>
      </c>
      <c r="AX177" s="13" t="s">
        <v>83</v>
      </c>
      <c r="AY177" s="259" t="s">
        <v>173</v>
      </c>
    </row>
    <row r="178" s="2" customFormat="1" ht="66.75" customHeight="1">
      <c r="A178" s="39"/>
      <c r="B178" s="40"/>
      <c r="C178" s="220" t="s">
        <v>369</v>
      </c>
      <c r="D178" s="220" t="s">
        <v>174</v>
      </c>
      <c r="E178" s="221" t="s">
        <v>1991</v>
      </c>
      <c r="F178" s="222" t="s">
        <v>1992</v>
      </c>
      <c r="G178" s="223" t="s">
        <v>353</v>
      </c>
      <c r="H178" s="224">
        <v>80</v>
      </c>
      <c r="I178" s="225"/>
      <c r="J178" s="226">
        <f>ROUND(I178*H178,2)</f>
        <v>0</v>
      </c>
      <c r="K178" s="222" t="s">
        <v>283</v>
      </c>
      <c r="L178" s="45"/>
      <c r="M178" s="227" t="s">
        <v>1</v>
      </c>
      <c r="N178" s="228" t="s">
        <v>41</v>
      </c>
      <c r="O178" s="92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1" t="s">
        <v>251</v>
      </c>
      <c r="AT178" s="231" t="s">
        <v>174</v>
      </c>
      <c r="AU178" s="231" t="s">
        <v>85</v>
      </c>
      <c r="AY178" s="18" t="s">
        <v>173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8" t="s">
        <v>83</v>
      </c>
      <c r="BK178" s="232">
        <f>ROUND(I178*H178,2)</f>
        <v>0</v>
      </c>
      <c r="BL178" s="18" t="s">
        <v>251</v>
      </c>
      <c r="BM178" s="231" t="s">
        <v>370</v>
      </c>
    </row>
    <row r="179" s="2" customFormat="1" ht="55.5" customHeight="1">
      <c r="A179" s="39"/>
      <c r="B179" s="40"/>
      <c r="C179" s="220" t="s">
        <v>331</v>
      </c>
      <c r="D179" s="220" t="s">
        <v>174</v>
      </c>
      <c r="E179" s="221" t="s">
        <v>1993</v>
      </c>
      <c r="F179" s="222" t="s">
        <v>1994</v>
      </c>
      <c r="G179" s="223" t="s">
        <v>353</v>
      </c>
      <c r="H179" s="224">
        <v>80</v>
      </c>
      <c r="I179" s="225"/>
      <c r="J179" s="226">
        <f>ROUND(I179*H179,2)</f>
        <v>0</v>
      </c>
      <c r="K179" s="222" t="s">
        <v>283</v>
      </c>
      <c r="L179" s="45"/>
      <c r="M179" s="227" t="s">
        <v>1</v>
      </c>
      <c r="N179" s="228" t="s">
        <v>41</v>
      </c>
      <c r="O179" s="92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1" t="s">
        <v>251</v>
      </c>
      <c r="AT179" s="231" t="s">
        <v>174</v>
      </c>
      <c r="AU179" s="231" t="s">
        <v>85</v>
      </c>
      <c r="AY179" s="18" t="s">
        <v>173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83</v>
      </c>
      <c r="BK179" s="232">
        <f>ROUND(I179*H179,2)</f>
        <v>0</v>
      </c>
      <c r="BL179" s="18" t="s">
        <v>251</v>
      </c>
      <c r="BM179" s="231" t="s">
        <v>373</v>
      </c>
    </row>
    <row r="180" s="2" customFormat="1" ht="24.15" customHeight="1">
      <c r="A180" s="39"/>
      <c r="B180" s="40"/>
      <c r="C180" s="220" t="s">
        <v>7</v>
      </c>
      <c r="D180" s="220" t="s">
        <v>174</v>
      </c>
      <c r="E180" s="221" t="s">
        <v>1995</v>
      </c>
      <c r="F180" s="222" t="s">
        <v>1996</v>
      </c>
      <c r="G180" s="223" t="s">
        <v>304</v>
      </c>
      <c r="H180" s="224">
        <v>28</v>
      </c>
      <c r="I180" s="225"/>
      <c r="J180" s="226">
        <f>ROUND(I180*H180,2)</f>
        <v>0</v>
      </c>
      <c r="K180" s="222" t="s">
        <v>283</v>
      </c>
      <c r="L180" s="45"/>
      <c r="M180" s="227" t="s">
        <v>1</v>
      </c>
      <c r="N180" s="228" t="s">
        <v>41</v>
      </c>
      <c r="O180" s="92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1" t="s">
        <v>251</v>
      </c>
      <c r="AT180" s="231" t="s">
        <v>174</v>
      </c>
      <c r="AU180" s="231" t="s">
        <v>85</v>
      </c>
      <c r="AY180" s="18" t="s">
        <v>173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8" t="s">
        <v>83</v>
      </c>
      <c r="BK180" s="232">
        <f>ROUND(I180*H180,2)</f>
        <v>0</v>
      </c>
      <c r="BL180" s="18" t="s">
        <v>251</v>
      </c>
      <c r="BM180" s="231" t="s">
        <v>455</v>
      </c>
    </row>
    <row r="181" s="12" customFormat="1">
      <c r="A181" s="12"/>
      <c r="B181" s="238"/>
      <c r="C181" s="239"/>
      <c r="D181" s="233" t="s">
        <v>182</v>
      </c>
      <c r="E181" s="240" t="s">
        <v>1</v>
      </c>
      <c r="F181" s="241" t="s">
        <v>1997</v>
      </c>
      <c r="G181" s="239"/>
      <c r="H181" s="242">
        <v>28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48" t="s">
        <v>182</v>
      </c>
      <c r="AU181" s="248" t="s">
        <v>85</v>
      </c>
      <c r="AV181" s="12" t="s">
        <v>85</v>
      </c>
      <c r="AW181" s="12" t="s">
        <v>32</v>
      </c>
      <c r="AX181" s="12" t="s">
        <v>76</v>
      </c>
      <c r="AY181" s="248" t="s">
        <v>173</v>
      </c>
    </row>
    <row r="182" s="13" customFormat="1">
      <c r="A182" s="13"/>
      <c r="B182" s="249"/>
      <c r="C182" s="250"/>
      <c r="D182" s="233" t="s">
        <v>182</v>
      </c>
      <c r="E182" s="251" t="s">
        <v>1</v>
      </c>
      <c r="F182" s="252" t="s">
        <v>184</v>
      </c>
      <c r="G182" s="250"/>
      <c r="H182" s="253">
        <v>28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9" t="s">
        <v>182</v>
      </c>
      <c r="AU182" s="259" t="s">
        <v>85</v>
      </c>
      <c r="AV182" s="13" t="s">
        <v>178</v>
      </c>
      <c r="AW182" s="13" t="s">
        <v>32</v>
      </c>
      <c r="AX182" s="13" t="s">
        <v>83</v>
      </c>
      <c r="AY182" s="259" t="s">
        <v>173</v>
      </c>
    </row>
    <row r="183" s="2" customFormat="1" ht="44.25" customHeight="1">
      <c r="A183" s="39"/>
      <c r="B183" s="40"/>
      <c r="C183" s="220" t="s">
        <v>334</v>
      </c>
      <c r="D183" s="220" t="s">
        <v>174</v>
      </c>
      <c r="E183" s="221" t="s">
        <v>1998</v>
      </c>
      <c r="F183" s="222" t="s">
        <v>1999</v>
      </c>
      <c r="G183" s="223" t="s">
        <v>470</v>
      </c>
      <c r="H183" s="224">
        <v>4</v>
      </c>
      <c r="I183" s="225"/>
      <c r="J183" s="226">
        <f>ROUND(I183*H183,2)</f>
        <v>0</v>
      </c>
      <c r="K183" s="222" t="s">
        <v>283</v>
      </c>
      <c r="L183" s="45"/>
      <c r="M183" s="227" t="s">
        <v>1</v>
      </c>
      <c r="N183" s="228" t="s">
        <v>41</v>
      </c>
      <c r="O183" s="92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1" t="s">
        <v>251</v>
      </c>
      <c r="AT183" s="231" t="s">
        <v>174</v>
      </c>
      <c r="AU183" s="231" t="s">
        <v>85</v>
      </c>
      <c r="AY183" s="18" t="s">
        <v>173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83</v>
      </c>
      <c r="BK183" s="232">
        <f>ROUND(I183*H183,2)</f>
        <v>0</v>
      </c>
      <c r="BL183" s="18" t="s">
        <v>251</v>
      </c>
      <c r="BM183" s="231" t="s">
        <v>463</v>
      </c>
    </row>
    <row r="184" s="2" customFormat="1" ht="44.25" customHeight="1">
      <c r="A184" s="39"/>
      <c r="B184" s="40"/>
      <c r="C184" s="220" t="s">
        <v>464</v>
      </c>
      <c r="D184" s="220" t="s">
        <v>174</v>
      </c>
      <c r="E184" s="221" t="s">
        <v>2000</v>
      </c>
      <c r="F184" s="222" t="s">
        <v>2001</v>
      </c>
      <c r="G184" s="223" t="s">
        <v>470</v>
      </c>
      <c r="H184" s="224">
        <v>2</v>
      </c>
      <c r="I184" s="225"/>
      <c r="J184" s="226">
        <f>ROUND(I184*H184,2)</f>
        <v>0</v>
      </c>
      <c r="K184" s="222" t="s">
        <v>283</v>
      </c>
      <c r="L184" s="45"/>
      <c r="M184" s="227" t="s">
        <v>1</v>
      </c>
      <c r="N184" s="228" t="s">
        <v>41</v>
      </c>
      <c r="O184" s="92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251</v>
      </c>
      <c r="AT184" s="231" t="s">
        <v>174</v>
      </c>
      <c r="AU184" s="231" t="s">
        <v>85</v>
      </c>
      <c r="AY184" s="18" t="s">
        <v>173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83</v>
      </c>
      <c r="BK184" s="232">
        <f>ROUND(I184*H184,2)</f>
        <v>0</v>
      </c>
      <c r="BL184" s="18" t="s">
        <v>251</v>
      </c>
      <c r="BM184" s="231" t="s">
        <v>467</v>
      </c>
    </row>
    <row r="185" s="2" customFormat="1" ht="44.25" customHeight="1">
      <c r="A185" s="39"/>
      <c r="B185" s="40"/>
      <c r="C185" s="220" t="s">
        <v>338</v>
      </c>
      <c r="D185" s="220" t="s">
        <v>174</v>
      </c>
      <c r="E185" s="221" t="s">
        <v>2002</v>
      </c>
      <c r="F185" s="222" t="s">
        <v>2003</v>
      </c>
      <c r="G185" s="223" t="s">
        <v>221</v>
      </c>
      <c r="H185" s="224">
        <v>1.24</v>
      </c>
      <c r="I185" s="225"/>
      <c r="J185" s="226">
        <f>ROUND(I185*H185,2)</f>
        <v>0</v>
      </c>
      <c r="K185" s="222" t="s">
        <v>283</v>
      </c>
      <c r="L185" s="45"/>
      <c r="M185" s="227" t="s">
        <v>1</v>
      </c>
      <c r="N185" s="228" t="s">
        <v>41</v>
      </c>
      <c r="O185" s="92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1" t="s">
        <v>251</v>
      </c>
      <c r="AT185" s="231" t="s">
        <v>174</v>
      </c>
      <c r="AU185" s="231" t="s">
        <v>85</v>
      </c>
      <c r="AY185" s="18" t="s">
        <v>173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83</v>
      </c>
      <c r="BK185" s="232">
        <f>ROUND(I185*H185,2)</f>
        <v>0</v>
      </c>
      <c r="BL185" s="18" t="s">
        <v>251</v>
      </c>
      <c r="BM185" s="231" t="s">
        <v>471</v>
      </c>
    </row>
    <row r="186" s="2" customFormat="1" ht="16.5" customHeight="1">
      <c r="A186" s="39"/>
      <c r="B186" s="40"/>
      <c r="C186" s="220" t="s">
        <v>472</v>
      </c>
      <c r="D186" s="220" t="s">
        <v>174</v>
      </c>
      <c r="E186" s="221" t="s">
        <v>2004</v>
      </c>
      <c r="F186" s="222" t="s">
        <v>2005</v>
      </c>
      <c r="G186" s="223" t="s">
        <v>470</v>
      </c>
      <c r="H186" s="224">
        <v>4</v>
      </c>
      <c r="I186" s="225"/>
      <c r="J186" s="226">
        <f>ROUND(I186*H186,2)</f>
        <v>0</v>
      </c>
      <c r="K186" s="222" t="s">
        <v>1</v>
      </c>
      <c r="L186" s="45"/>
      <c r="M186" s="227" t="s">
        <v>1</v>
      </c>
      <c r="N186" s="228" t="s">
        <v>41</v>
      </c>
      <c r="O186" s="92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1" t="s">
        <v>251</v>
      </c>
      <c r="AT186" s="231" t="s">
        <v>174</v>
      </c>
      <c r="AU186" s="231" t="s">
        <v>85</v>
      </c>
      <c r="AY186" s="18" t="s">
        <v>173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83</v>
      </c>
      <c r="BK186" s="232">
        <f>ROUND(I186*H186,2)</f>
        <v>0</v>
      </c>
      <c r="BL186" s="18" t="s">
        <v>251</v>
      </c>
      <c r="BM186" s="231" t="s">
        <v>475</v>
      </c>
    </row>
    <row r="187" s="2" customFormat="1" ht="16.5" customHeight="1">
      <c r="A187" s="39"/>
      <c r="B187" s="40"/>
      <c r="C187" s="220" t="s">
        <v>341</v>
      </c>
      <c r="D187" s="220" t="s">
        <v>174</v>
      </c>
      <c r="E187" s="221" t="s">
        <v>2006</v>
      </c>
      <c r="F187" s="222" t="s">
        <v>2007</v>
      </c>
      <c r="G187" s="223" t="s">
        <v>470</v>
      </c>
      <c r="H187" s="224">
        <v>2</v>
      </c>
      <c r="I187" s="225"/>
      <c r="J187" s="226">
        <f>ROUND(I187*H187,2)</f>
        <v>0</v>
      </c>
      <c r="K187" s="222" t="s">
        <v>1</v>
      </c>
      <c r="L187" s="45"/>
      <c r="M187" s="227" t="s">
        <v>1</v>
      </c>
      <c r="N187" s="228" t="s">
        <v>41</v>
      </c>
      <c r="O187" s="92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251</v>
      </c>
      <c r="AT187" s="231" t="s">
        <v>174</v>
      </c>
      <c r="AU187" s="231" t="s">
        <v>85</v>
      </c>
      <c r="AY187" s="18" t="s">
        <v>173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83</v>
      </c>
      <c r="BK187" s="232">
        <f>ROUND(I187*H187,2)</f>
        <v>0</v>
      </c>
      <c r="BL187" s="18" t="s">
        <v>251</v>
      </c>
      <c r="BM187" s="231" t="s">
        <v>479</v>
      </c>
    </row>
    <row r="188" s="2" customFormat="1" ht="16.5" customHeight="1">
      <c r="A188" s="39"/>
      <c r="B188" s="40"/>
      <c r="C188" s="220" t="s">
        <v>481</v>
      </c>
      <c r="D188" s="220" t="s">
        <v>174</v>
      </c>
      <c r="E188" s="221" t="s">
        <v>2008</v>
      </c>
      <c r="F188" s="222" t="s">
        <v>2009</v>
      </c>
      <c r="G188" s="223" t="s">
        <v>470</v>
      </c>
      <c r="H188" s="224">
        <v>2</v>
      </c>
      <c r="I188" s="225"/>
      <c r="J188" s="226">
        <f>ROUND(I188*H188,2)</f>
        <v>0</v>
      </c>
      <c r="K188" s="222" t="s">
        <v>1</v>
      </c>
      <c r="L188" s="45"/>
      <c r="M188" s="227" t="s">
        <v>1</v>
      </c>
      <c r="N188" s="228" t="s">
        <v>41</v>
      </c>
      <c r="O188" s="92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1" t="s">
        <v>251</v>
      </c>
      <c r="AT188" s="231" t="s">
        <v>174</v>
      </c>
      <c r="AU188" s="231" t="s">
        <v>85</v>
      </c>
      <c r="AY188" s="18" t="s">
        <v>173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8" t="s">
        <v>83</v>
      </c>
      <c r="BK188" s="232">
        <f>ROUND(I188*H188,2)</f>
        <v>0</v>
      </c>
      <c r="BL188" s="18" t="s">
        <v>251</v>
      </c>
      <c r="BM188" s="231" t="s">
        <v>484</v>
      </c>
    </row>
    <row r="189" s="2" customFormat="1" ht="37.8" customHeight="1">
      <c r="A189" s="39"/>
      <c r="B189" s="40"/>
      <c r="C189" s="220" t="s">
        <v>344</v>
      </c>
      <c r="D189" s="220" t="s">
        <v>174</v>
      </c>
      <c r="E189" s="221" t="s">
        <v>2010</v>
      </c>
      <c r="F189" s="222" t="s">
        <v>2011</v>
      </c>
      <c r="G189" s="223" t="s">
        <v>470</v>
      </c>
      <c r="H189" s="224">
        <v>19</v>
      </c>
      <c r="I189" s="225"/>
      <c r="J189" s="226">
        <f>ROUND(I189*H189,2)</f>
        <v>0</v>
      </c>
      <c r="K189" s="222" t="s">
        <v>283</v>
      </c>
      <c r="L189" s="45"/>
      <c r="M189" s="227" t="s">
        <v>1</v>
      </c>
      <c r="N189" s="228" t="s">
        <v>41</v>
      </c>
      <c r="O189" s="92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1" t="s">
        <v>251</v>
      </c>
      <c r="AT189" s="231" t="s">
        <v>174</v>
      </c>
      <c r="AU189" s="231" t="s">
        <v>85</v>
      </c>
      <c r="AY189" s="18" t="s">
        <v>173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8" t="s">
        <v>83</v>
      </c>
      <c r="BK189" s="232">
        <f>ROUND(I189*H189,2)</f>
        <v>0</v>
      </c>
      <c r="BL189" s="18" t="s">
        <v>251</v>
      </c>
      <c r="BM189" s="231" t="s">
        <v>488</v>
      </c>
    </row>
    <row r="190" s="2" customFormat="1" ht="24.15" customHeight="1">
      <c r="A190" s="39"/>
      <c r="B190" s="40"/>
      <c r="C190" s="275" t="s">
        <v>490</v>
      </c>
      <c r="D190" s="275" t="s">
        <v>335</v>
      </c>
      <c r="E190" s="276" t="s">
        <v>2012</v>
      </c>
      <c r="F190" s="277" t="s">
        <v>2013</v>
      </c>
      <c r="G190" s="278" t="s">
        <v>470</v>
      </c>
      <c r="H190" s="279">
        <v>19</v>
      </c>
      <c r="I190" s="280"/>
      <c r="J190" s="281">
        <f>ROUND(I190*H190,2)</f>
        <v>0</v>
      </c>
      <c r="K190" s="277" t="s">
        <v>283</v>
      </c>
      <c r="L190" s="282"/>
      <c r="M190" s="283" t="s">
        <v>1</v>
      </c>
      <c r="N190" s="284" t="s">
        <v>41</v>
      </c>
      <c r="O190" s="92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1" t="s">
        <v>358</v>
      </c>
      <c r="AT190" s="231" t="s">
        <v>335</v>
      </c>
      <c r="AU190" s="231" t="s">
        <v>85</v>
      </c>
      <c r="AY190" s="18" t="s">
        <v>173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8" t="s">
        <v>83</v>
      </c>
      <c r="BK190" s="232">
        <f>ROUND(I190*H190,2)</f>
        <v>0</v>
      </c>
      <c r="BL190" s="18" t="s">
        <v>251</v>
      </c>
      <c r="BM190" s="231" t="s">
        <v>493</v>
      </c>
    </row>
    <row r="191" s="2" customFormat="1" ht="49.05" customHeight="1">
      <c r="A191" s="39"/>
      <c r="B191" s="40"/>
      <c r="C191" s="220" t="s">
        <v>354</v>
      </c>
      <c r="D191" s="220" t="s">
        <v>174</v>
      </c>
      <c r="E191" s="221" t="s">
        <v>2014</v>
      </c>
      <c r="F191" s="222" t="s">
        <v>2015</v>
      </c>
      <c r="G191" s="223" t="s">
        <v>470</v>
      </c>
      <c r="H191" s="224">
        <v>6</v>
      </c>
      <c r="I191" s="225"/>
      <c r="J191" s="226">
        <f>ROUND(I191*H191,2)</f>
        <v>0</v>
      </c>
      <c r="K191" s="222" t="s">
        <v>283</v>
      </c>
      <c r="L191" s="45"/>
      <c r="M191" s="227" t="s">
        <v>1</v>
      </c>
      <c r="N191" s="228" t="s">
        <v>41</v>
      </c>
      <c r="O191" s="92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1" t="s">
        <v>251</v>
      </c>
      <c r="AT191" s="231" t="s">
        <v>174</v>
      </c>
      <c r="AU191" s="231" t="s">
        <v>85</v>
      </c>
      <c r="AY191" s="18" t="s">
        <v>173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8" t="s">
        <v>83</v>
      </c>
      <c r="BK191" s="232">
        <f>ROUND(I191*H191,2)</f>
        <v>0</v>
      </c>
      <c r="BL191" s="18" t="s">
        <v>251</v>
      </c>
      <c r="BM191" s="231" t="s">
        <v>497</v>
      </c>
    </row>
    <row r="192" s="2" customFormat="1" ht="24.15" customHeight="1">
      <c r="A192" s="39"/>
      <c r="B192" s="40"/>
      <c r="C192" s="275" t="s">
        <v>499</v>
      </c>
      <c r="D192" s="275" t="s">
        <v>335</v>
      </c>
      <c r="E192" s="276" t="s">
        <v>2016</v>
      </c>
      <c r="F192" s="277" t="s">
        <v>2017</v>
      </c>
      <c r="G192" s="278" t="s">
        <v>470</v>
      </c>
      <c r="H192" s="279">
        <v>6</v>
      </c>
      <c r="I192" s="280"/>
      <c r="J192" s="281">
        <f>ROUND(I192*H192,2)</f>
        <v>0</v>
      </c>
      <c r="K192" s="277" t="s">
        <v>283</v>
      </c>
      <c r="L192" s="282"/>
      <c r="M192" s="283" t="s">
        <v>1</v>
      </c>
      <c r="N192" s="284" t="s">
        <v>41</v>
      </c>
      <c r="O192" s="92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1" t="s">
        <v>358</v>
      </c>
      <c r="AT192" s="231" t="s">
        <v>335</v>
      </c>
      <c r="AU192" s="231" t="s">
        <v>85</v>
      </c>
      <c r="AY192" s="18" t="s">
        <v>173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8" t="s">
        <v>83</v>
      </c>
      <c r="BK192" s="232">
        <f>ROUND(I192*H192,2)</f>
        <v>0</v>
      </c>
      <c r="BL192" s="18" t="s">
        <v>251</v>
      </c>
      <c r="BM192" s="231" t="s">
        <v>502</v>
      </c>
    </row>
    <row r="193" s="2" customFormat="1" ht="24.15" customHeight="1">
      <c r="A193" s="39"/>
      <c r="B193" s="40"/>
      <c r="C193" s="220" t="s">
        <v>358</v>
      </c>
      <c r="D193" s="220" t="s">
        <v>174</v>
      </c>
      <c r="E193" s="221" t="s">
        <v>2018</v>
      </c>
      <c r="F193" s="222" t="s">
        <v>2019</v>
      </c>
      <c r="G193" s="223" t="s">
        <v>470</v>
      </c>
      <c r="H193" s="224">
        <v>2</v>
      </c>
      <c r="I193" s="225"/>
      <c r="J193" s="226">
        <f>ROUND(I193*H193,2)</f>
        <v>0</v>
      </c>
      <c r="K193" s="222" t="s">
        <v>283</v>
      </c>
      <c r="L193" s="45"/>
      <c r="M193" s="227" t="s">
        <v>1</v>
      </c>
      <c r="N193" s="228" t="s">
        <v>41</v>
      </c>
      <c r="O193" s="92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251</v>
      </c>
      <c r="AT193" s="231" t="s">
        <v>174</v>
      </c>
      <c r="AU193" s="231" t="s">
        <v>85</v>
      </c>
      <c r="AY193" s="18" t="s">
        <v>173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83</v>
      </c>
      <c r="BK193" s="232">
        <f>ROUND(I193*H193,2)</f>
        <v>0</v>
      </c>
      <c r="BL193" s="18" t="s">
        <v>251</v>
      </c>
      <c r="BM193" s="231" t="s">
        <v>509</v>
      </c>
    </row>
    <row r="194" s="2" customFormat="1" ht="16.5" customHeight="1">
      <c r="A194" s="39"/>
      <c r="B194" s="40"/>
      <c r="C194" s="275" t="s">
        <v>511</v>
      </c>
      <c r="D194" s="275" t="s">
        <v>335</v>
      </c>
      <c r="E194" s="276" t="s">
        <v>2020</v>
      </c>
      <c r="F194" s="277" t="s">
        <v>2021</v>
      </c>
      <c r="G194" s="278" t="s">
        <v>470</v>
      </c>
      <c r="H194" s="279">
        <v>2</v>
      </c>
      <c r="I194" s="280"/>
      <c r="J194" s="281">
        <f>ROUND(I194*H194,2)</f>
        <v>0</v>
      </c>
      <c r="K194" s="277" t="s">
        <v>1</v>
      </c>
      <c r="L194" s="282"/>
      <c r="M194" s="283" t="s">
        <v>1</v>
      </c>
      <c r="N194" s="284" t="s">
        <v>41</v>
      </c>
      <c r="O194" s="92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1" t="s">
        <v>358</v>
      </c>
      <c r="AT194" s="231" t="s">
        <v>335</v>
      </c>
      <c r="AU194" s="231" t="s">
        <v>85</v>
      </c>
      <c r="AY194" s="18" t="s">
        <v>173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8" t="s">
        <v>83</v>
      </c>
      <c r="BK194" s="232">
        <f>ROUND(I194*H194,2)</f>
        <v>0</v>
      </c>
      <c r="BL194" s="18" t="s">
        <v>251</v>
      </c>
      <c r="BM194" s="231" t="s">
        <v>514</v>
      </c>
    </row>
    <row r="195" s="2" customFormat="1" ht="16.5" customHeight="1">
      <c r="A195" s="39"/>
      <c r="B195" s="40"/>
      <c r="C195" s="275" t="s">
        <v>362</v>
      </c>
      <c r="D195" s="275" t="s">
        <v>335</v>
      </c>
      <c r="E195" s="276" t="s">
        <v>2022</v>
      </c>
      <c r="F195" s="277" t="s">
        <v>2023</v>
      </c>
      <c r="G195" s="278" t="s">
        <v>470</v>
      </c>
      <c r="H195" s="279">
        <v>2</v>
      </c>
      <c r="I195" s="280"/>
      <c r="J195" s="281">
        <f>ROUND(I195*H195,2)</f>
        <v>0</v>
      </c>
      <c r="K195" s="277" t="s">
        <v>1</v>
      </c>
      <c r="L195" s="282"/>
      <c r="M195" s="283" t="s">
        <v>1</v>
      </c>
      <c r="N195" s="284" t="s">
        <v>41</v>
      </c>
      <c r="O195" s="92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1" t="s">
        <v>358</v>
      </c>
      <c r="AT195" s="231" t="s">
        <v>335</v>
      </c>
      <c r="AU195" s="231" t="s">
        <v>85</v>
      </c>
      <c r="AY195" s="18" t="s">
        <v>173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8" t="s">
        <v>83</v>
      </c>
      <c r="BK195" s="232">
        <f>ROUND(I195*H195,2)</f>
        <v>0</v>
      </c>
      <c r="BL195" s="18" t="s">
        <v>251</v>
      </c>
      <c r="BM195" s="231" t="s">
        <v>518</v>
      </c>
    </row>
    <row r="196" s="2" customFormat="1" ht="49.05" customHeight="1">
      <c r="A196" s="39"/>
      <c r="B196" s="40"/>
      <c r="C196" s="220" t="s">
        <v>519</v>
      </c>
      <c r="D196" s="220" t="s">
        <v>174</v>
      </c>
      <c r="E196" s="221" t="s">
        <v>2024</v>
      </c>
      <c r="F196" s="222" t="s">
        <v>2025</v>
      </c>
      <c r="G196" s="223" t="s">
        <v>470</v>
      </c>
      <c r="H196" s="224">
        <v>34</v>
      </c>
      <c r="I196" s="225"/>
      <c r="J196" s="226">
        <f>ROUND(I196*H196,2)</f>
        <v>0</v>
      </c>
      <c r="K196" s="222" t="s">
        <v>283</v>
      </c>
      <c r="L196" s="45"/>
      <c r="M196" s="227" t="s">
        <v>1</v>
      </c>
      <c r="N196" s="228" t="s">
        <v>41</v>
      </c>
      <c r="O196" s="92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1" t="s">
        <v>251</v>
      </c>
      <c r="AT196" s="231" t="s">
        <v>174</v>
      </c>
      <c r="AU196" s="231" t="s">
        <v>85</v>
      </c>
      <c r="AY196" s="18" t="s">
        <v>173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8" t="s">
        <v>83</v>
      </c>
      <c r="BK196" s="232">
        <f>ROUND(I196*H196,2)</f>
        <v>0</v>
      </c>
      <c r="BL196" s="18" t="s">
        <v>251</v>
      </c>
      <c r="BM196" s="231" t="s">
        <v>522</v>
      </c>
    </row>
    <row r="197" s="2" customFormat="1" ht="24.15" customHeight="1">
      <c r="A197" s="39"/>
      <c r="B197" s="40"/>
      <c r="C197" s="275" t="s">
        <v>368</v>
      </c>
      <c r="D197" s="275" t="s">
        <v>335</v>
      </c>
      <c r="E197" s="276" t="s">
        <v>2026</v>
      </c>
      <c r="F197" s="277" t="s">
        <v>2027</v>
      </c>
      <c r="G197" s="278" t="s">
        <v>470</v>
      </c>
      <c r="H197" s="279">
        <v>34</v>
      </c>
      <c r="I197" s="280"/>
      <c r="J197" s="281">
        <f>ROUND(I197*H197,2)</f>
        <v>0</v>
      </c>
      <c r="K197" s="277" t="s">
        <v>283</v>
      </c>
      <c r="L197" s="282"/>
      <c r="M197" s="283" t="s">
        <v>1</v>
      </c>
      <c r="N197" s="284" t="s">
        <v>41</v>
      </c>
      <c r="O197" s="92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1" t="s">
        <v>358</v>
      </c>
      <c r="AT197" s="231" t="s">
        <v>335</v>
      </c>
      <c r="AU197" s="231" t="s">
        <v>85</v>
      </c>
      <c r="AY197" s="18" t="s">
        <v>173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83</v>
      </c>
      <c r="BK197" s="232">
        <f>ROUND(I197*H197,2)</f>
        <v>0</v>
      </c>
      <c r="BL197" s="18" t="s">
        <v>251</v>
      </c>
      <c r="BM197" s="231" t="s">
        <v>526</v>
      </c>
    </row>
    <row r="198" s="2" customFormat="1" ht="44.25" customHeight="1">
      <c r="A198" s="39"/>
      <c r="B198" s="40"/>
      <c r="C198" s="220" t="s">
        <v>529</v>
      </c>
      <c r="D198" s="220" t="s">
        <v>174</v>
      </c>
      <c r="E198" s="221" t="s">
        <v>2028</v>
      </c>
      <c r="F198" s="222" t="s">
        <v>2029</v>
      </c>
      <c r="G198" s="223" t="s">
        <v>470</v>
      </c>
      <c r="H198" s="224">
        <v>14</v>
      </c>
      <c r="I198" s="225"/>
      <c r="J198" s="226">
        <f>ROUND(I198*H198,2)</f>
        <v>0</v>
      </c>
      <c r="K198" s="222" t="s">
        <v>283</v>
      </c>
      <c r="L198" s="45"/>
      <c r="M198" s="227" t="s">
        <v>1</v>
      </c>
      <c r="N198" s="228" t="s">
        <v>41</v>
      </c>
      <c r="O198" s="92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1" t="s">
        <v>251</v>
      </c>
      <c r="AT198" s="231" t="s">
        <v>174</v>
      </c>
      <c r="AU198" s="231" t="s">
        <v>85</v>
      </c>
      <c r="AY198" s="18" t="s">
        <v>173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83</v>
      </c>
      <c r="BK198" s="232">
        <f>ROUND(I198*H198,2)</f>
        <v>0</v>
      </c>
      <c r="BL198" s="18" t="s">
        <v>251</v>
      </c>
      <c r="BM198" s="231" t="s">
        <v>532</v>
      </c>
    </row>
    <row r="199" s="2" customFormat="1" ht="24.15" customHeight="1">
      <c r="A199" s="39"/>
      <c r="B199" s="40"/>
      <c r="C199" s="275" t="s">
        <v>370</v>
      </c>
      <c r="D199" s="275" t="s">
        <v>335</v>
      </c>
      <c r="E199" s="276" t="s">
        <v>2030</v>
      </c>
      <c r="F199" s="277" t="s">
        <v>2031</v>
      </c>
      <c r="G199" s="278" t="s">
        <v>470</v>
      </c>
      <c r="H199" s="279">
        <v>14</v>
      </c>
      <c r="I199" s="280"/>
      <c r="J199" s="281">
        <f>ROUND(I199*H199,2)</f>
        <v>0</v>
      </c>
      <c r="K199" s="277" t="s">
        <v>283</v>
      </c>
      <c r="L199" s="282"/>
      <c r="M199" s="283" t="s">
        <v>1</v>
      </c>
      <c r="N199" s="284" t="s">
        <v>41</v>
      </c>
      <c r="O199" s="92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1" t="s">
        <v>358</v>
      </c>
      <c r="AT199" s="231" t="s">
        <v>335</v>
      </c>
      <c r="AU199" s="231" t="s">
        <v>85</v>
      </c>
      <c r="AY199" s="18" t="s">
        <v>173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8" t="s">
        <v>83</v>
      </c>
      <c r="BK199" s="232">
        <f>ROUND(I199*H199,2)</f>
        <v>0</v>
      </c>
      <c r="BL199" s="18" t="s">
        <v>251</v>
      </c>
      <c r="BM199" s="231" t="s">
        <v>537</v>
      </c>
    </row>
    <row r="200" s="2" customFormat="1" ht="44.25" customHeight="1">
      <c r="A200" s="39"/>
      <c r="B200" s="40"/>
      <c r="C200" s="220" t="s">
        <v>540</v>
      </c>
      <c r="D200" s="220" t="s">
        <v>174</v>
      </c>
      <c r="E200" s="221" t="s">
        <v>2032</v>
      </c>
      <c r="F200" s="222" t="s">
        <v>2033</v>
      </c>
      <c r="G200" s="223" t="s">
        <v>470</v>
      </c>
      <c r="H200" s="224">
        <v>1</v>
      </c>
      <c r="I200" s="225"/>
      <c r="J200" s="226">
        <f>ROUND(I200*H200,2)</f>
        <v>0</v>
      </c>
      <c r="K200" s="222" t="s">
        <v>283</v>
      </c>
      <c r="L200" s="45"/>
      <c r="M200" s="227" t="s">
        <v>1</v>
      </c>
      <c r="N200" s="228" t="s">
        <v>41</v>
      </c>
      <c r="O200" s="92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251</v>
      </c>
      <c r="AT200" s="231" t="s">
        <v>174</v>
      </c>
      <c r="AU200" s="231" t="s">
        <v>85</v>
      </c>
      <c r="AY200" s="18" t="s">
        <v>173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83</v>
      </c>
      <c r="BK200" s="232">
        <f>ROUND(I200*H200,2)</f>
        <v>0</v>
      </c>
      <c r="BL200" s="18" t="s">
        <v>251</v>
      </c>
      <c r="BM200" s="231" t="s">
        <v>543</v>
      </c>
    </row>
    <row r="201" s="2" customFormat="1" ht="24.15" customHeight="1">
      <c r="A201" s="39"/>
      <c r="B201" s="40"/>
      <c r="C201" s="275" t="s">
        <v>373</v>
      </c>
      <c r="D201" s="275" t="s">
        <v>335</v>
      </c>
      <c r="E201" s="276" t="s">
        <v>2034</v>
      </c>
      <c r="F201" s="277" t="s">
        <v>2035</v>
      </c>
      <c r="G201" s="278" t="s">
        <v>470</v>
      </c>
      <c r="H201" s="279">
        <v>1</v>
      </c>
      <c r="I201" s="280"/>
      <c r="J201" s="281">
        <f>ROUND(I201*H201,2)</f>
        <v>0</v>
      </c>
      <c r="K201" s="277" t="s">
        <v>283</v>
      </c>
      <c r="L201" s="282"/>
      <c r="M201" s="283" t="s">
        <v>1</v>
      </c>
      <c r="N201" s="284" t="s">
        <v>41</v>
      </c>
      <c r="O201" s="92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1" t="s">
        <v>358</v>
      </c>
      <c r="AT201" s="231" t="s">
        <v>335</v>
      </c>
      <c r="AU201" s="231" t="s">
        <v>85</v>
      </c>
      <c r="AY201" s="18" t="s">
        <v>173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8" t="s">
        <v>83</v>
      </c>
      <c r="BK201" s="232">
        <f>ROUND(I201*H201,2)</f>
        <v>0</v>
      </c>
      <c r="BL201" s="18" t="s">
        <v>251</v>
      </c>
      <c r="BM201" s="231" t="s">
        <v>548</v>
      </c>
    </row>
    <row r="202" s="2" customFormat="1" ht="24.15" customHeight="1">
      <c r="A202" s="39"/>
      <c r="B202" s="40"/>
      <c r="C202" s="220" t="s">
        <v>549</v>
      </c>
      <c r="D202" s="220" t="s">
        <v>174</v>
      </c>
      <c r="E202" s="221" t="s">
        <v>2036</v>
      </c>
      <c r="F202" s="222" t="s">
        <v>2037</v>
      </c>
      <c r="G202" s="223" t="s">
        <v>470</v>
      </c>
      <c r="H202" s="224">
        <v>3</v>
      </c>
      <c r="I202" s="225"/>
      <c r="J202" s="226">
        <f>ROUND(I202*H202,2)</f>
        <v>0</v>
      </c>
      <c r="K202" s="222" t="s">
        <v>1</v>
      </c>
      <c r="L202" s="45"/>
      <c r="M202" s="227" t="s">
        <v>1</v>
      </c>
      <c r="N202" s="228" t="s">
        <v>41</v>
      </c>
      <c r="O202" s="92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1" t="s">
        <v>251</v>
      </c>
      <c r="AT202" s="231" t="s">
        <v>174</v>
      </c>
      <c r="AU202" s="231" t="s">
        <v>85</v>
      </c>
      <c r="AY202" s="18" t="s">
        <v>173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8" t="s">
        <v>83</v>
      </c>
      <c r="BK202" s="232">
        <f>ROUND(I202*H202,2)</f>
        <v>0</v>
      </c>
      <c r="BL202" s="18" t="s">
        <v>251</v>
      </c>
      <c r="BM202" s="231" t="s">
        <v>552</v>
      </c>
    </row>
    <row r="203" s="2" customFormat="1" ht="16.5" customHeight="1">
      <c r="A203" s="39"/>
      <c r="B203" s="40"/>
      <c r="C203" s="220" t="s">
        <v>455</v>
      </c>
      <c r="D203" s="220" t="s">
        <v>174</v>
      </c>
      <c r="E203" s="221" t="s">
        <v>2038</v>
      </c>
      <c r="F203" s="222" t="s">
        <v>2039</v>
      </c>
      <c r="G203" s="223" t="s">
        <v>1701</v>
      </c>
      <c r="H203" s="224">
        <v>17</v>
      </c>
      <c r="I203" s="225"/>
      <c r="J203" s="226">
        <f>ROUND(I203*H203,2)</f>
        <v>0</v>
      </c>
      <c r="K203" s="222" t="s">
        <v>1</v>
      </c>
      <c r="L203" s="45"/>
      <c r="M203" s="227" t="s">
        <v>1</v>
      </c>
      <c r="N203" s="228" t="s">
        <v>41</v>
      </c>
      <c r="O203" s="92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1" t="s">
        <v>251</v>
      </c>
      <c r="AT203" s="231" t="s">
        <v>174</v>
      </c>
      <c r="AU203" s="231" t="s">
        <v>85</v>
      </c>
      <c r="AY203" s="18" t="s">
        <v>173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8" t="s">
        <v>83</v>
      </c>
      <c r="BK203" s="232">
        <f>ROUND(I203*H203,2)</f>
        <v>0</v>
      </c>
      <c r="BL203" s="18" t="s">
        <v>251</v>
      </c>
      <c r="BM203" s="231" t="s">
        <v>555</v>
      </c>
    </row>
    <row r="204" s="2" customFormat="1" ht="16.5" customHeight="1">
      <c r="A204" s="39"/>
      <c r="B204" s="40"/>
      <c r="C204" s="275" t="s">
        <v>557</v>
      </c>
      <c r="D204" s="275" t="s">
        <v>335</v>
      </c>
      <c r="E204" s="276" t="s">
        <v>2040</v>
      </c>
      <c r="F204" s="277" t="s">
        <v>2039</v>
      </c>
      <c r="G204" s="278" t="s">
        <v>1701</v>
      </c>
      <c r="H204" s="279">
        <v>17</v>
      </c>
      <c r="I204" s="280"/>
      <c r="J204" s="281">
        <f>ROUND(I204*H204,2)</f>
        <v>0</v>
      </c>
      <c r="K204" s="277" t="s">
        <v>1</v>
      </c>
      <c r="L204" s="282"/>
      <c r="M204" s="283" t="s">
        <v>1</v>
      </c>
      <c r="N204" s="284" t="s">
        <v>41</v>
      </c>
      <c r="O204" s="92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1" t="s">
        <v>358</v>
      </c>
      <c r="AT204" s="231" t="s">
        <v>335</v>
      </c>
      <c r="AU204" s="231" t="s">
        <v>85</v>
      </c>
      <c r="AY204" s="18" t="s">
        <v>173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83</v>
      </c>
      <c r="BK204" s="232">
        <f>ROUND(I204*H204,2)</f>
        <v>0</v>
      </c>
      <c r="BL204" s="18" t="s">
        <v>251</v>
      </c>
      <c r="BM204" s="231" t="s">
        <v>560</v>
      </c>
    </row>
    <row r="205" s="2" customFormat="1" ht="16.5" customHeight="1">
      <c r="A205" s="39"/>
      <c r="B205" s="40"/>
      <c r="C205" s="220" t="s">
        <v>463</v>
      </c>
      <c r="D205" s="220" t="s">
        <v>174</v>
      </c>
      <c r="E205" s="221" t="s">
        <v>2041</v>
      </c>
      <c r="F205" s="222" t="s">
        <v>2042</v>
      </c>
      <c r="G205" s="223" t="s">
        <v>1701</v>
      </c>
      <c r="H205" s="224">
        <v>1</v>
      </c>
      <c r="I205" s="225"/>
      <c r="J205" s="226">
        <f>ROUND(I205*H205,2)</f>
        <v>0</v>
      </c>
      <c r="K205" s="222" t="s">
        <v>1</v>
      </c>
      <c r="L205" s="45"/>
      <c r="M205" s="227" t="s">
        <v>1</v>
      </c>
      <c r="N205" s="228" t="s">
        <v>41</v>
      </c>
      <c r="O205" s="92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1" t="s">
        <v>251</v>
      </c>
      <c r="AT205" s="231" t="s">
        <v>174</v>
      </c>
      <c r="AU205" s="231" t="s">
        <v>85</v>
      </c>
      <c r="AY205" s="18" t="s">
        <v>173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8" t="s">
        <v>83</v>
      </c>
      <c r="BK205" s="232">
        <f>ROUND(I205*H205,2)</f>
        <v>0</v>
      </c>
      <c r="BL205" s="18" t="s">
        <v>251</v>
      </c>
      <c r="BM205" s="231" t="s">
        <v>563</v>
      </c>
    </row>
    <row r="206" s="2" customFormat="1" ht="16.5" customHeight="1">
      <c r="A206" s="39"/>
      <c r="B206" s="40"/>
      <c r="C206" s="275" t="s">
        <v>566</v>
      </c>
      <c r="D206" s="275" t="s">
        <v>335</v>
      </c>
      <c r="E206" s="276" t="s">
        <v>2043</v>
      </c>
      <c r="F206" s="277" t="s">
        <v>2042</v>
      </c>
      <c r="G206" s="278" t="s">
        <v>1701</v>
      </c>
      <c r="H206" s="279">
        <v>1</v>
      </c>
      <c r="I206" s="280"/>
      <c r="J206" s="281">
        <f>ROUND(I206*H206,2)</f>
        <v>0</v>
      </c>
      <c r="K206" s="277" t="s">
        <v>1</v>
      </c>
      <c r="L206" s="282"/>
      <c r="M206" s="283" t="s">
        <v>1</v>
      </c>
      <c r="N206" s="284" t="s">
        <v>41</v>
      </c>
      <c r="O206" s="92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358</v>
      </c>
      <c r="AT206" s="231" t="s">
        <v>335</v>
      </c>
      <c r="AU206" s="231" t="s">
        <v>85</v>
      </c>
      <c r="AY206" s="18" t="s">
        <v>173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83</v>
      </c>
      <c r="BK206" s="232">
        <f>ROUND(I206*H206,2)</f>
        <v>0</v>
      </c>
      <c r="BL206" s="18" t="s">
        <v>251</v>
      </c>
      <c r="BM206" s="231" t="s">
        <v>568</v>
      </c>
    </row>
    <row r="207" s="2" customFormat="1" ht="16.5" customHeight="1">
      <c r="A207" s="39"/>
      <c r="B207" s="40"/>
      <c r="C207" s="220" t="s">
        <v>467</v>
      </c>
      <c r="D207" s="220" t="s">
        <v>174</v>
      </c>
      <c r="E207" s="221" t="s">
        <v>2044</v>
      </c>
      <c r="F207" s="222" t="s">
        <v>2045</v>
      </c>
      <c r="G207" s="223" t="s">
        <v>1701</v>
      </c>
      <c r="H207" s="224">
        <v>42</v>
      </c>
      <c r="I207" s="225"/>
      <c r="J207" s="226">
        <f>ROUND(I207*H207,2)</f>
        <v>0</v>
      </c>
      <c r="K207" s="222" t="s">
        <v>1</v>
      </c>
      <c r="L207" s="45"/>
      <c r="M207" s="227" t="s">
        <v>1</v>
      </c>
      <c r="N207" s="228" t="s">
        <v>41</v>
      </c>
      <c r="O207" s="92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1" t="s">
        <v>251</v>
      </c>
      <c r="AT207" s="231" t="s">
        <v>174</v>
      </c>
      <c r="AU207" s="231" t="s">
        <v>85</v>
      </c>
      <c r="AY207" s="18" t="s">
        <v>173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8" t="s">
        <v>83</v>
      </c>
      <c r="BK207" s="232">
        <f>ROUND(I207*H207,2)</f>
        <v>0</v>
      </c>
      <c r="BL207" s="18" t="s">
        <v>251</v>
      </c>
      <c r="BM207" s="231" t="s">
        <v>571</v>
      </c>
    </row>
    <row r="208" s="2" customFormat="1" ht="16.5" customHeight="1">
      <c r="A208" s="39"/>
      <c r="B208" s="40"/>
      <c r="C208" s="275" t="s">
        <v>572</v>
      </c>
      <c r="D208" s="275" t="s">
        <v>335</v>
      </c>
      <c r="E208" s="276" t="s">
        <v>2046</v>
      </c>
      <c r="F208" s="277" t="s">
        <v>2045</v>
      </c>
      <c r="G208" s="278" t="s">
        <v>1701</v>
      </c>
      <c r="H208" s="279">
        <v>42</v>
      </c>
      <c r="I208" s="280"/>
      <c r="J208" s="281">
        <f>ROUND(I208*H208,2)</f>
        <v>0</v>
      </c>
      <c r="K208" s="277" t="s">
        <v>1</v>
      </c>
      <c r="L208" s="282"/>
      <c r="M208" s="283" t="s">
        <v>1</v>
      </c>
      <c r="N208" s="284" t="s">
        <v>41</v>
      </c>
      <c r="O208" s="92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358</v>
      </c>
      <c r="AT208" s="231" t="s">
        <v>335</v>
      </c>
      <c r="AU208" s="231" t="s">
        <v>85</v>
      </c>
      <c r="AY208" s="18" t="s">
        <v>173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83</v>
      </c>
      <c r="BK208" s="232">
        <f>ROUND(I208*H208,2)</f>
        <v>0</v>
      </c>
      <c r="BL208" s="18" t="s">
        <v>251</v>
      </c>
      <c r="BM208" s="231" t="s">
        <v>575</v>
      </c>
    </row>
    <row r="209" s="2" customFormat="1" ht="21.75" customHeight="1">
      <c r="A209" s="39"/>
      <c r="B209" s="40"/>
      <c r="C209" s="220" t="s">
        <v>471</v>
      </c>
      <c r="D209" s="220" t="s">
        <v>174</v>
      </c>
      <c r="E209" s="221" t="s">
        <v>2047</v>
      </c>
      <c r="F209" s="222" t="s">
        <v>2048</v>
      </c>
      <c r="G209" s="223" t="s">
        <v>1701</v>
      </c>
      <c r="H209" s="224">
        <v>13</v>
      </c>
      <c r="I209" s="225"/>
      <c r="J209" s="226">
        <f>ROUND(I209*H209,2)</f>
        <v>0</v>
      </c>
      <c r="K209" s="222" t="s">
        <v>1</v>
      </c>
      <c r="L209" s="45"/>
      <c r="M209" s="227" t="s">
        <v>1</v>
      </c>
      <c r="N209" s="228" t="s">
        <v>41</v>
      </c>
      <c r="O209" s="92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1" t="s">
        <v>251</v>
      </c>
      <c r="AT209" s="231" t="s">
        <v>174</v>
      </c>
      <c r="AU209" s="231" t="s">
        <v>85</v>
      </c>
      <c r="AY209" s="18" t="s">
        <v>173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8" t="s">
        <v>83</v>
      </c>
      <c r="BK209" s="232">
        <f>ROUND(I209*H209,2)</f>
        <v>0</v>
      </c>
      <c r="BL209" s="18" t="s">
        <v>251</v>
      </c>
      <c r="BM209" s="231" t="s">
        <v>581</v>
      </c>
    </row>
    <row r="210" s="2" customFormat="1" ht="21.75" customHeight="1">
      <c r="A210" s="39"/>
      <c r="B210" s="40"/>
      <c r="C210" s="275" t="s">
        <v>586</v>
      </c>
      <c r="D210" s="275" t="s">
        <v>335</v>
      </c>
      <c r="E210" s="276" t="s">
        <v>2049</v>
      </c>
      <c r="F210" s="277" t="s">
        <v>2048</v>
      </c>
      <c r="G210" s="278" t="s">
        <v>1701</v>
      </c>
      <c r="H210" s="279">
        <v>13</v>
      </c>
      <c r="I210" s="280"/>
      <c r="J210" s="281">
        <f>ROUND(I210*H210,2)</f>
        <v>0</v>
      </c>
      <c r="K210" s="277" t="s">
        <v>1</v>
      </c>
      <c r="L210" s="282"/>
      <c r="M210" s="283" t="s">
        <v>1</v>
      </c>
      <c r="N210" s="284" t="s">
        <v>41</v>
      </c>
      <c r="O210" s="92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1" t="s">
        <v>358</v>
      </c>
      <c r="AT210" s="231" t="s">
        <v>335</v>
      </c>
      <c r="AU210" s="231" t="s">
        <v>85</v>
      </c>
      <c r="AY210" s="18" t="s">
        <v>173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83</v>
      </c>
      <c r="BK210" s="232">
        <f>ROUND(I210*H210,2)</f>
        <v>0</v>
      </c>
      <c r="BL210" s="18" t="s">
        <v>251</v>
      </c>
      <c r="BM210" s="231" t="s">
        <v>589</v>
      </c>
    </row>
    <row r="211" s="2" customFormat="1" ht="16.5" customHeight="1">
      <c r="A211" s="39"/>
      <c r="B211" s="40"/>
      <c r="C211" s="220" t="s">
        <v>475</v>
      </c>
      <c r="D211" s="220" t="s">
        <v>174</v>
      </c>
      <c r="E211" s="221" t="s">
        <v>2050</v>
      </c>
      <c r="F211" s="222" t="s">
        <v>2051</v>
      </c>
      <c r="G211" s="223" t="s">
        <v>1701</v>
      </c>
      <c r="H211" s="224">
        <v>3</v>
      </c>
      <c r="I211" s="225"/>
      <c r="J211" s="226">
        <f>ROUND(I211*H211,2)</f>
        <v>0</v>
      </c>
      <c r="K211" s="222" t="s">
        <v>1</v>
      </c>
      <c r="L211" s="45"/>
      <c r="M211" s="227" t="s">
        <v>1</v>
      </c>
      <c r="N211" s="228" t="s">
        <v>41</v>
      </c>
      <c r="O211" s="92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1" t="s">
        <v>251</v>
      </c>
      <c r="AT211" s="231" t="s">
        <v>174</v>
      </c>
      <c r="AU211" s="231" t="s">
        <v>85</v>
      </c>
      <c r="AY211" s="18" t="s">
        <v>173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8" t="s">
        <v>83</v>
      </c>
      <c r="BK211" s="232">
        <f>ROUND(I211*H211,2)</f>
        <v>0</v>
      </c>
      <c r="BL211" s="18" t="s">
        <v>251</v>
      </c>
      <c r="BM211" s="231" t="s">
        <v>592</v>
      </c>
    </row>
    <row r="212" s="2" customFormat="1" ht="16.5" customHeight="1">
      <c r="A212" s="39"/>
      <c r="B212" s="40"/>
      <c r="C212" s="275" t="s">
        <v>593</v>
      </c>
      <c r="D212" s="275" t="s">
        <v>335</v>
      </c>
      <c r="E212" s="276" t="s">
        <v>2052</v>
      </c>
      <c r="F212" s="277" t="s">
        <v>2051</v>
      </c>
      <c r="G212" s="278" t="s">
        <v>1701</v>
      </c>
      <c r="H212" s="279">
        <v>3</v>
      </c>
      <c r="I212" s="280"/>
      <c r="J212" s="281">
        <f>ROUND(I212*H212,2)</f>
        <v>0</v>
      </c>
      <c r="K212" s="277" t="s">
        <v>1</v>
      </c>
      <c r="L212" s="282"/>
      <c r="M212" s="283" t="s">
        <v>1</v>
      </c>
      <c r="N212" s="284" t="s">
        <v>41</v>
      </c>
      <c r="O212" s="92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358</v>
      </c>
      <c r="AT212" s="231" t="s">
        <v>335</v>
      </c>
      <c r="AU212" s="231" t="s">
        <v>85</v>
      </c>
      <c r="AY212" s="18" t="s">
        <v>173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83</v>
      </c>
      <c r="BK212" s="232">
        <f>ROUND(I212*H212,2)</f>
        <v>0</v>
      </c>
      <c r="BL212" s="18" t="s">
        <v>251</v>
      </c>
      <c r="BM212" s="231" t="s">
        <v>596</v>
      </c>
    </row>
    <row r="213" s="2" customFormat="1" ht="16.5" customHeight="1">
      <c r="A213" s="39"/>
      <c r="B213" s="40"/>
      <c r="C213" s="220" t="s">
        <v>479</v>
      </c>
      <c r="D213" s="220" t="s">
        <v>174</v>
      </c>
      <c r="E213" s="221" t="s">
        <v>2053</v>
      </c>
      <c r="F213" s="222" t="s">
        <v>2054</v>
      </c>
      <c r="G213" s="223" t="s">
        <v>1701</v>
      </c>
      <c r="H213" s="224">
        <v>3</v>
      </c>
      <c r="I213" s="225"/>
      <c r="J213" s="226">
        <f>ROUND(I213*H213,2)</f>
        <v>0</v>
      </c>
      <c r="K213" s="222" t="s">
        <v>1</v>
      </c>
      <c r="L213" s="45"/>
      <c r="M213" s="227" t="s">
        <v>1</v>
      </c>
      <c r="N213" s="228" t="s">
        <v>41</v>
      </c>
      <c r="O213" s="92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1" t="s">
        <v>251</v>
      </c>
      <c r="AT213" s="231" t="s">
        <v>174</v>
      </c>
      <c r="AU213" s="231" t="s">
        <v>85</v>
      </c>
      <c r="AY213" s="18" t="s">
        <v>173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8" t="s">
        <v>83</v>
      </c>
      <c r="BK213" s="232">
        <f>ROUND(I213*H213,2)</f>
        <v>0</v>
      </c>
      <c r="BL213" s="18" t="s">
        <v>251</v>
      </c>
      <c r="BM213" s="231" t="s">
        <v>602</v>
      </c>
    </row>
    <row r="214" s="2" customFormat="1" ht="16.5" customHeight="1">
      <c r="A214" s="39"/>
      <c r="B214" s="40"/>
      <c r="C214" s="275" t="s">
        <v>603</v>
      </c>
      <c r="D214" s="275" t="s">
        <v>335</v>
      </c>
      <c r="E214" s="276" t="s">
        <v>2055</v>
      </c>
      <c r="F214" s="277" t="s">
        <v>2054</v>
      </c>
      <c r="G214" s="278" t="s">
        <v>1701</v>
      </c>
      <c r="H214" s="279">
        <v>4</v>
      </c>
      <c r="I214" s="280"/>
      <c r="J214" s="281">
        <f>ROUND(I214*H214,2)</f>
        <v>0</v>
      </c>
      <c r="K214" s="277" t="s">
        <v>1</v>
      </c>
      <c r="L214" s="282"/>
      <c r="M214" s="283" t="s">
        <v>1</v>
      </c>
      <c r="N214" s="284" t="s">
        <v>41</v>
      </c>
      <c r="O214" s="92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1" t="s">
        <v>358</v>
      </c>
      <c r="AT214" s="231" t="s">
        <v>335</v>
      </c>
      <c r="AU214" s="231" t="s">
        <v>85</v>
      </c>
      <c r="AY214" s="18" t="s">
        <v>173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83</v>
      </c>
      <c r="BK214" s="232">
        <f>ROUND(I214*H214,2)</f>
        <v>0</v>
      </c>
      <c r="BL214" s="18" t="s">
        <v>251</v>
      </c>
      <c r="BM214" s="231" t="s">
        <v>606</v>
      </c>
    </row>
    <row r="215" s="2" customFormat="1" ht="16.5" customHeight="1">
      <c r="A215" s="39"/>
      <c r="B215" s="40"/>
      <c r="C215" s="220" t="s">
        <v>484</v>
      </c>
      <c r="D215" s="220" t="s">
        <v>174</v>
      </c>
      <c r="E215" s="221" t="s">
        <v>2056</v>
      </c>
      <c r="F215" s="222" t="s">
        <v>2057</v>
      </c>
      <c r="G215" s="223" t="s">
        <v>1701</v>
      </c>
      <c r="H215" s="224">
        <v>2</v>
      </c>
      <c r="I215" s="225"/>
      <c r="J215" s="226">
        <f>ROUND(I215*H215,2)</f>
        <v>0</v>
      </c>
      <c r="K215" s="222" t="s">
        <v>1</v>
      </c>
      <c r="L215" s="45"/>
      <c r="M215" s="227" t="s">
        <v>1</v>
      </c>
      <c r="N215" s="228" t="s">
        <v>41</v>
      </c>
      <c r="O215" s="92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1" t="s">
        <v>251</v>
      </c>
      <c r="AT215" s="231" t="s">
        <v>174</v>
      </c>
      <c r="AU215" s="231" t="s">
        <v>85</v>
      </c>
      <c r="AY215" s="18" t="s">
        <v>173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8" t="s">
        <v>83</v>
      </c>
      <c r="BK215" s="232">
        <f>ROUND(I215*H215,2)</f>
        <v>0</v>
      </c>
      <c r="BL215" s="18" t="s">
        <v>251</v>
      </c>
      <c r="BM215" s="231" t="s">
        <v>609</v>
      </c>
    </row>
    <row r="216" s="2" customFormat="1" ht="16.5" customHeight="1">
      <c r="A216" s="39"/>
      <c r="B216" s="40"/>
      <c r="C216" s="275" t="s">
        <v>613</v>
      </c>
      <c r="D216" s="275" t="s">
        <v>335</v>
      </c>
      <c r="E216" s="276" t="s">
        <v>2058</v>
      </c>
      <c r="F216" s="277" t="s">
        <v>2057</v>
      </c>
      <c r="G216" s="278" t="s">
        <v>1701</v>
      </c>
      <c r="H216" s="279">
        <v>2</v>
      </c>
      <c r="I216" s="280"/>
      <c r="J216" s="281">
        <f>ROUND(I216*H216,2)</f>
        <v>0</v>
      </c>
      <c r="K216" s="277" t="s">
        <v>1</v>
      </c>
      <c r="L216" s="282"/>
      <c r="M216" s="283" t="s">
        <v>1</v>
      </c>
      <c r="N216" s="284" t="s">
        <v>41</v>
      </c>
      <c r="O216" s="92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1" t="s">
        <v>358</v>
      </c>
      <c r="AT216" s="231" t="s">
        <v>335</v>
      </c>
      <c r="AU216" s="231" t="s">
        <v>85</v>
      </c>
      <c r="AY216" s="18" t="s">
        <v>173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8" t="s">
        <v>83</v>
      </c>
      <c r="BK216" s="232">
        <f>ROUND(I216*H216,2)</f>
        <v>0</v>
      </c>
      <c r="BL216" s="18" t="s">
        <v>251</v>
      </c>
      <c r="BM216" s="231" t="s">
        <v>616</v>
      </c>
    </row>
    <row r="217" s="2" customFormat="1" ht="37.8" customHeight="1">
      <c r="A217" s="39"/>
      <c r="B217" s="40"/>
      <c r="C217" s="220" t="s">
        <v>488</v>
      </c>
      <c r="D217" s="220" t="s">
        <v>174</v>
      </c>
      <c r="E217" s="221" t="s">
        <v>2059</v>
      </c>
      <c r="F217" s="222" t="s">
        <v>2060</v>
      </c>
      <c r="G217" s="223" t="s">
        <v>353</v>
      </c>
      <c r="H217" s="224">
        <v>118</v>
      </c>
      <c r="I217" s="225"/>
      <c r="J217" s="226">
        <f>ROUND(I217*H217,2)</f>
        <v>0</v>
      </c>
      <c r="K217" s="222" t="s">
        <v>283</v>
      </c>
      <c r="L217" s="45"/>
      <c r="M217" s="227" t="s">
        <v>1</v>
      </c>
      <c r="N217" s="228" t="s">
        <v>41</v>
      </c>
      <c r="O217" s="92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1" t="s">
        <v>251</v>
      </c>
      <c r="AT217" s="231" t="s">
        <v>174</v>
      </c>
      <c r="AU217" s="231" t="s">
        <v>85</v>
      </c>
      <c r="AY217" s="18" t="s">
        <v>173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8" t="s">
        <v>83</v>
      </c>
      <c r="BK217" s="232">
        <f>ROUND(I217*H217,2)</f>
        <v>0</v>
      </c>
      <c r="BL217" s="18" t="s">
        <v>251</v>
      </c>
      <c r="BM217" s="231" t="s">
        <v>619</v>
      </c>
    </row>
    <row r="218" s="2" customFormat="1" ht="16.5" customHeight="1">
      <c r="A218" s="39"/>
      <c r="B218" s="40"/>
      <c r="C218" s="275" t="s">
        <v>621</v>
      </c>
      <c r="D218" s="275" t="s">
        <v>335</v>
      </c>
      <c r="E218" s="276" t="s">
        <v>2061</v>
      </c>
      <c r="F218" s="277" t="s">
        <v>2062</v>
      </c>
      <c r="G218" s="278" t="s">
        <v>353</v>
      </c>
      <c r="H218" s="279">
        <v>118</v>
      </c>
      <c r="I218" s="280"/>
      <c r="J218" s="281">
        <f>ROUND(I218*H218,2)</f>
        <v>0</v>
      </c>
      <c r="K218" s="277" t="s">
        <v>1</v>
      </c>
      <c r="L218" s="282"/>
      <c r="M218" s="283" t="s">
        <v>1</v>
      </c>
      <c r="N218" s="284" t="s">
        <v>41</v>
      </c>
      <c r="O218" s="92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1" t="s">
        <v>358</v>
      </c>
      <c r="AT218" s="231" t="s">
        <v>335</v>
      </c>
      <c r="AU218" s="231" t="s">
        <v>85</v>
      </c>
      <c r="AY218" s="18" t="s">
        <v>173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8" t="s">
        <v>83</v>
      </c>
      <c r="BK218" s="232">
        <f>ROUND(I218*H218,2)</f>
        <v>0</v>
      </c>
      <c r="BL218" s="18" t="s">
        <v>251</v>
      </c>
      <c r="BM218" s="231" t="s">
        <v>624</v>
      </c>
    </row>
    <row r="219" s="2" customFormat="1" ht="37.8" customHeight="1">
      <c r="A219" s="39"/>
      <c r="B219" s="40"/>
      <c r="C219" s="220" t="s">
        <v>493</v>
      </c>
      <c r="D219" s="220" t="s">
        <v>174</v>
      </c>
      <c r="E219" s="221" t="s">
        <v>2063</v>
      </c>
      <c r="F219" s="222" t="s">
        <v>2064</v>
      </c>
      <c r="G219" s="223" t="s">
        <v>353</v>
      </c>
      <c r="H219" s="224">
        <v>726</v>
      </c>
      <c r="I219" s="225"/>
      <c r="J219" s="226">
        <f>ROUND(I219*H219,2)</f>
        <v>0</v>
      </c>
      <c r="K219" s="222" t="s">
        <v>283</v>
      </c>
      <c r="L219" s="45"/>
      <c r="M219" s="227" t="s">
        <v>1</v>
      </c>
      <c r="N219" s="228" t="s">
        <v>41</v>
      </c>
      <c r="O219" s="92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1" t="s">
        <v>251</v>
      </c>
      <c r="AT219" s="231" t="s">
        <v>174</v>
      </c>
      <c r="AU219" s="231" t="s">
        <v>85</v>
      </c>
      <c r="AY219" s="18" t="s">
        <v>173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8" t="s">
        <v>83</v>
      </c>
      <c r="BK219" s="232">
        <f>ROUND(I219*H219,2)</f>
        <v>0</v>
      </c>
      <c r="BL219" s="18" t="s">
        <v>251</v>
      </c>
      <c r="BM219" s="231" t="s">
        <v>628</v>
      </c>
    </row>
    <row r="220" s="2" customFormat="1" ht="16.5" customHeight="1">
      <c r="A220" s="39"/>
      <c r="B220" s="40"/>
      <c r="C220" s="275" t="s">
        <v>629</v>
      </c>
      <c r="D220" s="275" t="s">
        <v>335</v>
      </c>
      <c r="E220" s="276" t="s">
        <v>2065</v>
      </c>
      <c r="F220" s="277" t="s">
        <v>2066</v>
      </c>
      <c r="G220" s="278" t="s">
        <v>353</v>
      </c>
      <c r="H220" s="279">
        <v>726</v>
      </c>
      <c r="I220" s="280"/>
      <c r="J220" s="281">
        <f>ROUND(I220*H220,2)</f>
        <v>0</v>
      </c>
      <c r="K220" s="277" t="s">
        <v>1</v>
      </c>
      <c r="L220" s="282"/>
      <c r="M220" s="283" t="s">
        <v>1</v>
      </c>
      <c r="N220" s="284" t="s">
        <v>41</v>
      </c>
      <c r="O220" s="92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1" t="s">
        <v>358</v>
      </c>
      <c r="AT220" s="231" t="s">
        <v>335</v>
      </c>
      <c r="AU220" s="231" t="s">
        <v>85</v>
      </c>
      <c r="AY220" s="18" t="s">
        <v>173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8" t="s">
        <v>83</v>
      </c>
      <c r="BK220" s="232">
        <f>ROUND(I220*H220,2)</f>
        <v>0</v>
      </c>
      <c r="BL220" s="18" t="s">
        <v>251</v>
      </c>
      <c r="BM220" s="231" t="s">
        <v>632</v>
      </c>
    </row>
    <row r="221" s="2" customFormat="1" ht="37.8" customHeight="1">
      <c r="A221" s="39"/>
      <c r="B221" s="40"/>
      <c r="C221" s="220" t="s">
        <v>497</v>
      </c>
      <c r="D221" s="220" t="s">
        <v>174</v>
      </c>
      <c r="E221" s="221" t="s">
        <v>2067</v>
      </c>
      <c r="F221" s="222" t="s">
        <v>2068</v>
      </c>
      <c r="G221" s="223" t="s">
        <v>353</v>
      </c>
      <c r="H221" s="224">
        <v>100</v>
      </c>
      <c r="I221" s="225"/>
      <c r="J221" s="226">
        <f>ROUND(I221*H221,2)</f>
        <v>0</v>
      </c>
      <c r="K221" s="222" t="s">
        <v>283</v>
      </c>
      <c r="L221" s="45"/>
      <c r="M221" s="227" t="s">
        <v>1</v>
      </c>
      <c r="N221" s="228" t="s">
        <v>41</v>
      </c>
      <c r="O221" s="92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1" t="s">
        <v>251</v>
      </c>
      <c r="AT221" s="231" t="s">
        <v>174</v>
      </c>
      <c r="AU221" s="231" t="s">
        <v>85</v>
      </c>
      <c r="AY221" s="18" t="s">
        <v>173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8" t="s">
        <v>83</v>
      </c>
      <c r="BK221" s="232">
        <f>ROUND(I221*H221,2)</f>
        <v>0</v>
      </c>
      <c r="BL221" s="18" t="s">
        <v>251</v>
      </c>
      <c r="BM221" s="231" t="s">
        <v>635</v>
      </c>
    </row>
    <row r="222" s="2" customFormat="1" ht="24.15" customHeight="1">
      <c r="A222" s="39"/>
      <c r="B222" s="40"/>
      <c r="C222" s="275" t="s">
        <v>636</v>
      </c>
      <c r="D222" s="275" t="s">
        <v>335</v>
      </c>
      <c r="E222" s="276" t="s">
        <v>2069</v>
      </c>
      <c r="F222" s="277" t="s">
        <v>2070</v>
      </c>
      <c r="G222" s="278" t="s">
        <v>353</v>
      </c>
      <c r="H222" s="279">
        <v>115</v>
      </c>
      <c r="I222" s="280"/>
      <c r="J222" s="281">
        <f>ROUND(I222*H222,2)</f>
        <v>0</v>
      </c>
      <c r="K222" s="277" t="s">
        <v>283</v>
      </c>
      <c r="L222" s="282"/>
      <c r="M222" s="283" t="s">
        <v>1</v>
      </c>
      <c r="N222" s="284" t="s">
        <v>41</v>
      </c>
      <c r="O222" s="92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1" t="s">
        <v>358</v>
      </c>
      <c r="AT222" s="231" t="s">
        <v>335</v>
      </c>
      <c r="AU222" s="231" t="s">
        <v>85</v>
      </c>
      <c r="AY222" s="18" t="s">
        <v>173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8" t="s">
        <v>83</v>
      </c>
      <c r="BK222" s="232">
        <f>ROUND(I222*H222,2)</f>
        <v>0</v>
      </c>
      <c r="BL222" s="18" t="s">
        <v>251</v>
      </c>
      <c r="BM222" s="231" t="s">
        <v>639</v>
      </c>
    </row>
    <row r="223" s="2" customFormat="1">
      <c r="A223" s="39"/>
      <c r="B223" s="40"/>
      <c r="C223" s="41"/>
      <c r="D223" s="233" t="s">
        <v>180</v>
      </c>
      <c r="E223" s="41"/>
      <c r="F223" s="234" t="s">
        <v>2071</v>
      </c>
      <c r="G223" s="41"/>
      <c r="H223" s="41"/>
      <c r="I223" s="235"/>
      <c r="J223" s="41"/>
      <c r="K223" s="41"/>
      <c r="L223" s="45"/>
      <c r="M223" s="236"/>
      <c r="N223" s="237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180</v>
      </c>
      <c r="AU223" s="18" t="s">
        <v>85</v>
      </c>
    </row>
    <row r="224" s="12" customFormat="1">
      <c r="A224" s="12"/>
      <c r="B224" s="238"/>
      <c r="C224" s="239"/>
      <c r="D224" s="233" t="s">
        <v>182</v>
      </c>
      <c r="E224" s="240" t="s">
        <v>1</v>
      </c>
      <c r="F224" s="241" t="s">
        <v>2072</v>
      </c>
      <c r="G224" s="239"/>
      <c r="H224" s="242">
        <v>115</v>
      </c>
      <c r="I224" s="243"/>
      <c r="J224" s="239"/>
      <c r="K224" s="239"/>
      <c r="L224" s="244"/>
      <c r="M224" s="245"/>
      <c r="N224" s="246"/>
      <c r="O224" s="246"/>
      <c r="P224" s="246"/>
      <c r="Q224" s="246"/>
      <c r="R224" s="246"/>
      <c r="S224" s="246"/>
      <c r="T224" s="247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48" t="s">
        <v>182</v>
      </c>
      <c r="AU224" s="248" t="s">
        <v>85</v>
      </c>
      <c r="AV224" s="12" t="s">
        <v>85</v>
      </c>
      <c r="AW224" s="12" t="s">
        <v>32</v>
      </c>
      <c r="AX224" s="12" t="s">
        <v>76</v>
      </c>
      <c r="AY224" s="248" t="s">
        <v>173</v>
      </c>
    </row>
    <row r="225" s="13" customFormat="1">
      <c r="A225" s="13"/>
      <c r="B225" s="249"/>
      <c r="C225" s="250"/>
      <c r="D225" s="233" t="s">
        <v>182</v>
      </c>
      <c r="E225" s="251" t="s">
        <v>1</v>
      </c>
      <c r="F225" s="252" t="s">
        <v>184</v>
      </c>
      <c r="G225" s="250"/>
      <c r="H225" s="253">
        <v>115</v>
      </c>
      <c r="I225" s="254"/>
      <c r="J225" s="250"/>
      <c r="K225" s="250"/>
      <c r="L225" s="255"/>
      <c r="M225" s="256"/>
      <c r="N225" s="257"/>
      <c r="O225" s="257"/>
      <c r="P225" s="257"/>
      <c r="Q225" s="257"/>
      <c r="R225" s="257"/>
      <c r="S225" s="257"/>
      <c r="T225" s="25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9" t="s">
        <v>182</v>
      </c>
      <c r="AU225" s="259" t="s">
        <v>85</v>
      </c>
      <c r="AV225" s="13" t="s">
        <v>178</v>
      </c>
      <c r="AW225" s="13" t="s">
        <v>32</v>
      </c>
      <c r="AX225" s="13" t="s">
        <v>83</v>
      </c>
      <c r="AY225" s="259" t="s">
        <v>173</v>
      </c>
    </row>
    <row r="226" s="2" customFormat="1" ht="37.8" customHeight="1">
      <c r="A226" s="39"/>
      <c r="B226" s="40"/>
      <c r="C226" s="220" t="s">
        <v>502</v>
      </c>
      <c r="D226" s="220" t="s">
        <v>174</v>
      </c>
      <c r="E226" s="221" t="s">
        <v>2073</v>
      </c>
      <c r="F226" s="222" t="s">
        <v>2074</v>
      </c>
      <c r="G226" s="223" t="s">
        <v>353</v>
      </c>
      <c r="H226" s="224">
        <v>62</v>
      </c>
      <c r="I226" s="225"/>
      <c r="J226" s="226">
        <f>ROUND(I226*H226,2)</f>
        <v>0</v>
      </c>
      <c r="K226" s="222" t="s">
        <v>283</v>
      </c>
      <c r="L226" s="45"/>
      <c r="M226" s="227" t="s">
        <v>1</v>
      </c>
      <c r="N226" s="228" t="s">
        <v>41</v>
      </c>
      <c r="O226" s="92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1" t="s">
        <v>251</v>
      </c>
      <c r="AT226" s="231" t="s">
        <v>174</v>
      </c>
      <c r="AU226" s="231" t="s">
        <v>85</v>
      </c>
      <c r="AY226" s="18" t="s">
        <v>173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8" t="s">
        <v>83</v>
      </c>
      <c r="BK226" s="232">
        <f>ROUND(I226*H226,2)</f>
        <v>0</v>
      </c>
      <c r="BL226" s="18" t="s">
        <v>251</v>
      </c>
      <c r="BM226" s="231" t="s">
        <v>642</v>
      </c>
    </row>
    <row r="227" s="2" customFormat="1" ht="24.15" customHeight="1">
      <c r="A227" s="39"/>
      <c r="B227" s="40"/>
      <c r="C227" s="275" t="s">
        <v>645</v>
      </c>
      <c r="D227" s="275" t="s">
        <v>335</v>
      </c>
      <c r="E227" s="276" t="s">
        <v>2075</v>
      </c>
      <c r="F227" s="277" t="s">
        <v>2076</v>
      </c>
      <c r="G227" s="278" t="s">
        <v>353</v>
      </c>
      <c r="H227" s="279">
        <v>71.299999999999997</v>
      </c>
      <c r="I227" s="280"/>
      <c r="J227" s="281">
        <f>ROUND(I227*H227,2)</f>
        <v>0</v>
      </c>
      <c r="K227" s="277" t="s">
        <v>283</v>
      </c>
      <c r="L227" s="282"/>
      <c r="M227" s="283" t="s">
        <v>1</v>
      </c>
      <c r="N227" s="284" t="s">
        <v>41</v>
      </c>
      <c r="O227" s="92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1" t="s">
        <v>358</v>
      </c>
      <c r="AT227" s="231" t="s">
        <v>335</v>
      </c>
      <c r="AU227" s="231" t="s">
        <v>85</v>
      </c>
      <c r="AY227" s="18" t="s">
        <v>173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8" t="s">
        <v>83</v>
      </c>
      <c r="BK227" s="232">
        <f>ROUND(I227*H227,2)</f>
        <v>0</v>
      </c>
      <c r="BL227" s="18" t="s">
        <v>251</v>
      </c>
      <c r="BM227" s="231" t="s">
        <v>649</v>
      </c>
    </row>
    <row r="228" s="2" customFormat="1">
      <c r="A228" s="39"/>
      <c r="B228" s="40"/>
      <c r="C228" s="41"/>
      <c r="D228" s="233" t="s">
        <v>180</v>
      </c>
      <c r="E228" s="41"/>
      <c r="F228" s="234" t="s">
        <v>2071</v>
      </c>
      <c r="G228" s="41"/>
      <c r="H228" s="41"/>
      <c r="I228" s="235"/>
      <c r="J228" s="41"/>
      <c r="K228" s="41"/>
      <c r="L228" s="45"/>
      <c r="M228" s="236"/>
      <c r="N228" s="237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180</v>
      </c>
      <c r="AU228" s="18" t="s">
        <v>85</v>
      </c>
    </row>
    <row r="229" s="12" customFormat="1">
      <c r="A229" s="12"/>
      <c r="B229" s="238"/>
      <c r="C229" s="239"/>
      <c r="D229" s="233" t="s">
        <v>182</v>
      </c>
      <c r="E229" s="240" t="s">
        <v>1</v>
      </c>
      <c r="F229" s="241" t="s">
        <v>2077</v>
      </c>
      <c r="G229" s="239"/>
      <c r="H229" s="242">
        <v>71.299999999999997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48" t="s">
        <v>182</v>
      </c>
      <c r="AU229" s="248" t="s">
        <v>85</v>
      </c>
      <c r="AV229" s="12" t="s">
        <v>85</v>
      </c>
      <c r="AW229" s="12" t="s">
        <v>32</v>
      </c>
      <c r="AX229" s="12" t="s">
        <v>76</v>
      </c>
      <c r="AY229" s="248" t="s">
        <v>173</v>
      </c>
    </row>
    <row r="230" s="13" customFormat="1">
      <c r="A230" s="13"/>
      <c r="B230" s="249"/>
      <c r="C230" s="250"/>
      <c r="D230" s="233" t="s">
        <v>182</v>
      </c>
      <c r="E230" s="251" t="s">
        <v>1</v>
      </c>
      <c r="F230" s="252" t="s">
        <v>184</v>
      </c>
      <c r="G230" s="250"/>
      <c r="H230" s="253">
        <v>71.299999999999997</v>
      </c>
      <c r="I230" s="254"/>
      <c r="J230" s="250"/>
      <c r="K230" s="250"/>
      <c r="L230" s="255"/>
      <c r="M230" s="256"/>
      <c r="N230" s="257"/>
      <c r="O230" s="257"/>
      <c r="P230" s="257"/>
      <c r="Q230" s="257"/>
      <c r="R230" s="257"/>
      <c r="S230" s="257"/>
      <c r="T230" s="25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9" t="s">
        <v>182</v>
      </c>
      <c r="AU230" s="259" t="s">
        <v>85</v>
      </c>
      <c r="AV230" s="13" t="s">
        <v>178</v>
      </c>
      <c r="AW230" s="13" t="s">
        <v>32</v>
      </c>
      <c r="AX230" s="13" t="s">
        <v>83</v>
      </c>
      <c r="AY230" s="259" t="s">
        <v>173</v>
      </c>
    </row>
    <row r="231" s="2" customFormat="1" ht="16.5" customHeight="1">
      <c r="A231" s="39"/>
      <c r="B231" s="40"/>
      <c r="C231" s="220" t="s">
        <v>509</v>
      </c>
      <c r="D231" s="220" t="s">
        <v>174</v>
      </c>
      <c r="E231" s="221" t="s">
        <v>2078</v>
      </c>
      <c r="F231" s="222" t="s">
        <v>2079</v>
      </c>
      <c r="G231" s="223" t="s">
        <v>353</v>
      </c>
      <c r="H231" s="224">
        <v>15</v>
      </c>
      <c r="I231" s="225"/>
      <c r="J231" s="226">
        <f>ROUND(I231*H231,2)</f>
        <v>0</v>
      </c>
      <c r="K231" s="222" t="s">
        <v>1</v>
      </c>
      <c r="L231" s="45"/>
      <c r="M231" s="227" t="s">
        <v>1</v>
      </c>
      <c r="N231" s="228" t="s">
        <v>41</v>
      </c>
      <c r="O231" s="92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1" t="s">
        <v>251</v>
      </c>
      <c r="AT231" s="231" t="s">
        <v>174</v>
      </c>
      <c r="AU231" s="231" t="s">
        <v>85</v>
      </c>
      <c r="AY231" s="18" t="s">
        <v>173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8" t="s">
        <v>83</v>
      </c>
      <c r="BK231" s="232">
        <f>ROUND(I231*H231,2)</f>
        <v>0</v>
      </c>
      <c r="BL231" s="18" t="s">
        <v>251</v>
      </c>
      <c r="BM231" s="231" t="s">
        <v>653</v>
      </c>
    </row>
    <row r="232" s="2" customFormat="1" ht="37.8" customHeight="1">
      <c r="A232" s="39"/>
      <c r="B232" s="40"/>
      <c r="C232" s="220" t="s">
        <v>655</v>
      </c>
      <c r="D232" s="220" t="s">
        <v>174</v>
      </c>
      <c r="E232" s="221" t="s">
        <v>2080</v>
      </c>
      <c r="F232" s="222" t="s">
        <v>2081</v>
      </c>
      <c r="G232" s="223" t="s">
        <v>353</v>
      </c>
      <c r="H232" s="224">
        <v>15</v>
      </c>
      <c r="I232" s="225"/>
      <c r="J232" s="226">
        <f>ROUND(I232*H232,2)</f>
        <v>0</v>
      </c>
      <c r="K232" s="222" t="s">
        <v>283</v>
      </c>
      <c r="L232" s="45"/>
      <c r="M232" s="227" t="s">
        <v>1</v>
      </c>
      <c r="N232" s="228" t="s">
        <v>41</v>
      </c>
      <c r="O232" s="92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1" t="s">
        <v>251</v>
      </c>
      <c r="AT232" s="231" t="s">
        <v>174</v>
      </c>
      <c r="AU232" s="231" t="s">
        <v>85</v>
      </c>
      <c r="AY232" s="18" t="s">
        <v>173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8" t="s">
        <v>83</v>
      </c>
      <c r="BK232" s="232">
        <f>ROUND(I232*H232,2)</f>
        <v>0</v>
      </c>
      <c r="BL232" s="18" t="s">
        <v>251</v>
      </c>
      <c r="BM232" s="231" t="s">
        <v>658</v>
      </c>
    </row>
    <row r="233" s="2" customFormat="1" ht="16.5" customHeight="1">
      <c r="A233" s="39"/>
      <c r="B233" s="40"/>
      <c r="C233" s="275" t="s">
        <v>514</v>
      </c>
      <c r="D233" s="275" t="s">
        <v>335</v>
      </c>
      <c r="E233" s="276" t="s">
        <v>2082</v>
      </c>
      <c r="F233" s="277" t="s">
        <v>2083</v>
      </c>
      <c r="G233" s="278" t="s">
        <v>353</v>
      </c>
      <c r="H233" s="279">
        <v>15</v>
      </c>
      <c r="I233" s="280"/>
      <c r="J233" s="281">
        <f>ROUND(I233*H233,2)</f>
        <v>0</v>
      </c>
      <c r="K233" s="277" t="s">
        <v>1</v>
      </c>
      <c r="L233" s="282"/>
      <c r="M233" s="283" t="s">
        <v>1</v>
      </c>
      <c r="N233" s="284" t="s">
        <v>41</v>
      </c>
      <c r="O233" s="92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1" t="s">
        <v>358</v>
      </c>
      <c r="AT233" s="231" t="s">
        <v>335</v>
      </c>
      <c r="AU233" s="231" t="s">
        <v>85</v>
      </c>
      <c r="AY233" s="18" t="s">
        <v>173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83</v>
      </c>
      <c r="BK233" s="232">
        <f>ROUND(I233*H233,2)</f>
        <v>0</v>
      </c>
      <c r="BL233" s="18" t="s">
        <v>251</v>
      </c>
      <c r="BM233" s="231" t="s">
        <v>662</v>
      </c>
    </row>
    <row r="234" s="2" customFormat="1" ht="37.8" customHeight="1">
      <c r="A234" s="39"/>
      <c r="B234" s="40"/>
      <c r="C234" s="220" t="s">
        <v>663</v>
      </c>
      <c r="D234" s="220" t="s">
        <v>174</v>
      </c>
      <c r="E234" s="221" t="s">
        <v>2084</v>
      </c>
      <c r="F234" s="222" t="s">
        <v>2085</v>
      </c>
      <c r="G234" s="223" t="s">
        <v>353</v>
      </c>
      <c r="H234" s="224">
        <v>229</v>
      </c>
      <c r="I234" s="225"/>
      <c r="J234" s="226">
        <f>ROUND(I234*H234,2)</f>
        <v>0</v>
      </c>
      <c r="K234" s="222" t="s">
        <v>283</v>
      </c>
      <c r="L234" s="45"/>
      <c r="M234" s="227" t="s">
        <v>1</v>
      </c>
      <c r="N234" s="228" t="s">
        <v>41</v>
      </c>
      <c r="O234" s="92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1" t="s">
        <v>251</v>
      </c>
      <c r="AT234" s="231" t="s">
        <v>174</v>
      </c>
      <c r="AU234" s="231" t="s">
        <v>85</v>
      </c>
      <c r="AY234" s="18" t="s">
        <v>173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8" t="s">
        <v>83</v>
      </c>
      <c r="BK234" s="232">
        <f>ROUND(I234*H234,2)</f>
        <v>0</v>
      </c>
      <c r="BL234" s="18" t="s">
        <v>251</v>
      </c>
      <c r="BM234" s="231" t="s">
        <v>666</v>
      </c>
    </row>
    <row r="235" s="12" customFormat="1">
      <c r="A235" s="12"/>
      <c r="B235" s="238"/>
      <c r="C235" s="239"/>
      <c r="D235" s="233" t="s">
        <v>182</v>
      </c>
      <c r="E235" s="240" t="s">
        <v>1</v>
      </c>
      <c r="F235" s="241" t="s">
        <v>2086</v>
      </c>
      <c r="G235" s="239"/>
      <c r="H235" s="242">
        <v>229</v>
      </c>
      <c r="I235" s="243"/>
      <c r="J235" s="239"/>
      <c r="K235" s="239"/>
      <c r="L235" s="244"/>
      <c r="M235" s="245"/>
      <c r="N235" s="246"/>
      <c r="O235" s="246"/>
      <c r="P235" s="246"/>
      <c r="Q235" s="246"/>
      <c r="R235" s="246"/>
      <c r="S235" s="246"/>
      <c r="T235" s="247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48" t="s">
        <v>182</v>
      </c>
      <c r="AU235" s="248" t="s">
        <v>85</v>
      </c>
      <c r="AV235" s="12" t="s">
        <v>85</v>
      </c>
      <c r="AW235" s="12" t="s">
        <v>32</v>
      </c>
      <c r="AX235" s="12" t="s">
        <v>76</v>
      </c>
      <c r="AY235" s="248" t="s">
        <v>173</v>
      </c>
    </row>
    <row r="236" s="13" customFormat="1">
      <c r="A236" s="13"/>
      <c r="B236" s="249"/>
      <c r="C236" s="250"/>
      <c r="D236" s="233" t="s">
        <v>182</v>
      </c>
      <c r="E236" s="251" t="s">
        <v>1</v>
      </c>
      <c r="F236" s="252" t="s">
        <v>184</v>
      </c>
      <c r="G236" s="250"/>
      <c r="H236" s="253">
        <v>229</v>
      </c>
      <c r="I236" s="254"/>
      <c r="J236" s="250"/>
      <c r="K236" s="250"/>
      <c r="L236" s="255"/>
      <c r="M236" s="256"/>
      <c r="N236" s="257"/>
      <c r="O236" s="257"/>
      <c r="P236" s="257"/>
      <c r="Q236" s="257"/>
      <c r="R236" s="257"/>
      <c r="S236" s="257"/>
      <c r="T236" s="25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9" t="s">
        <v>182</v>
      </c>
      <c r="AU236" s="259" t="s">
        <v>85</v>
      </c>
      <c r="AV236" s="13" t="s">
        <v>178</v>
      </c>
      <c r="AW236" s="13" t="s">
        <v>32</v>
      </c>
      <c r="AX236" s="13" t="s">
        <v>83</v>
      </c>
      <c r="AY236" s="259" t="s">
        <v>173</v>
      </c>
    </row>
    <row r="237" s="2" customFormat="1" ht="16.5" customHeight="1">
      <c r="A237" s="39"/>
      <c r="B237" s="40"/>
      <c r="C237" s="275" t="s">
        <v>518</v>
      </c>
      <c r="D237" s="275" t="s">
        <v>335</v>
      </c>
      <c r="E237" s="276" t="s">
        <v>2087</v>
      </c>
      <c r="F237" s="277" t="s">
        <v>2088</v>
      </c>
      <c r="G237" s="278" t="s">
        <v>353</v>
      </c>
      <c r="H237" s="279">
        <v>52</v>
      </c>
      <c r="I237" s="280"/>
      <c r="J237" s="281">
        <f>ROUND(I237*H237,2)</f>
        <v>0</v>
      </c>
      <c r="K237" s="277" t="s">
        <v>1</v>
      </c>
      <c r="L237" s="282"/>
      <c r="M237" s="283" t="s">
        <v>1</v>
      </c>
      <c r="N237" s="284" t="s">
        <v>41</v>
      </c>
      <c r="O237" s="92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1" t="s">
        <v>358</v>
      </c>
      <c r="AT237" s="231" t="s">
        <v>335</v>
      </c>
      <c r="AU237" s="231" t="s">
        <v>85</v>
      </c>
      <c r="AY237" s="18" t="s">
        <v>173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8" t="s">
        <v>83</v>
      </c>
      <c r="BK237" s="232">
        <f>ROUND(I237*H237,2)</f>
        <v>0</v>
      </c>
      <c r="BL237" s="18" t="s">
        <v>251</v>
      </c>
      <c r="BM237" s="231" t="s">
        <v>670</v>
      </c>
    </row>
    <row r="238" s="2" customFormat="1" ht="16.5" customHeight="1">
      <c r="A238" s="39"/>
      <c r="B238" s="40"/>
      <c r="C238" s="275" t="s">
        <v>673</v>
      </c>
      <c r="D238" s="275" t="s">
        <v>335</v>
      </c>
      <c r="E238" s="276" t="s">
        <v>2089</v>
      </c>
      <c r="F238" s="277" t="s">
        <v>2090</v>
      </c>
      <c r="G238" s="278" t="s">
        <v>353</v>
      </c>
      <c r="H238" s="279">
        <v>77</v>
      </c>
      <c r="I238" s="280"/>
      <c r="J238" s="281">
        <f>ROUND(I238*H238,2)</f>
        <v>0</v>
      </c>
      <c r="K238" s="277" t="s">
        <v>1</v>
      </c>
      <c r="L238" s="282"/>
      <c r="M238" s="283" t="s">
        <v>1</v>
      </c>
      <c r="N238" s="284" t="s">
        <v>41</v>
      </c>
      <c r="O238" s="92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1" t="s">
        <v>358</v>
      </c>
      <c r="AT238" s="231" t="s">
        <v>335</v>
      </c>
      <c r="AU238" s="231" t="s">
        <v>85</v>
      </c>
      <c r="AY238" s="18" t="s">
        <v>173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8" t="s">
        <v>83</v>
      </c>
      <c r="BK238" s="232">
        <f>ROUND(I238*H238,2)</f>
        <v>0</v>
      </c>
      <c r="BL238" s="18" t="s">
        <v>251</v>
      </c>
      <c r="BM238" s="231" t="s">
        <v>676</v>
      </c>
    </row>
    <row r="239" s="2" customFormat="1" ht="24.15" customHeight="1">
      <c r="A239" s="39"/>
      <c r="B239" s="40"/>
      <c r="C239" s="275" t="s">
        <v>522</v>
      </c>
      <c r="D239" s="275" t="s">
        <v>335</v>
      </c>
      <c r="E239" s="276" t="s">
        <v>2091</v>
      </c>
      <c r="F239" s="277" t="s">
        <v>2092</v>
      </c>
      <c r="G239" s="278" t="s">
        <v>353</v>
      </c>
      <c r="H239" s="279">
        <v>115</v>
      </c>
      <c r="I239" s="280"/>
      <c r="J239" s="281">
        <f>ROUND(I239*H239,2)</f>
        <v>0</v>
      </c>
      <c r="K239" s="277" t="s">
        <v>283</v>
      </c>
      <c r="L239" s="282"/>
      <c r="M239" s="283" t="s">
        <v>1</v>
      </c>
      <c r="N239" s="284" t="s">
        <v>41</v>
      </c>
      <c r="O239" s="92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1" t="s">
        <v>358</v>
      </c>
      <c r="AT239" s="231" t="s">
        <v>335</v>
      </c>
      <c r="AU239" s="231" t="s">
        <v>85</v>
      </c>
      <c r="AY239" s="18" t="s">
        <v>173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8" t="s">
        <v>83</v>
      </c>
      <c r="BK239" s="232">
        <f>ROUND(I239*H239,2)</f>
        <v>0</v>
      </c>
      <c r="BL239" s="18" t="s">
        <v>251</v>
      </c>
      <c r="BM239" s="231" t="s">
        <v>679</v>
      </c>
    </row>
    <row r="240" s="2" customFormat="1">
      <c r="A240" s="39"/>
      <c r="B240" s="40"/>
      <c r="C240" s="41"/>
      <c r="D240" s="233" t="s">
        <v>180</v>
      </c>
      <c r="E240" s="41"/>
      <c r="F240" s="234" t="s">
        <v>1971</v>
      </c>
      <c r="G240" s="41"/>
      <c r="H240" s="41"/>
      <c r="I240" s="235"/>
      <c r="J240" s="41"/>
      <c r="K240" s="41"/>
      <c r="L240" s="45"/>
      <c r="M240" s="236"/>
      <c r="N240" s="237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180</v>
      </c>
      <c r="AU240" s="18" t="s">
        <v>85</v>
      </c>
    </row>
    <row r="241" s="12" customFormat="1">
      <c r="A241" s="12"/>
      <c r="B241" s="238"/>
      <c r="C241" s="239"/>
      <c r="D241" s="233" t="s">
        <v>182</v>
      </c>
      <c r="E241" s="240" t="s">
        <v>1</v>
      </c>
      <c r="F241" s="241" t="s">
        <v>2072</v>
      </c>
      <c r="G241" s="239"/>
      <c r="H241" s="242">
        <v>115</v>
      </c>
      <c r="I241" s="243"/>
      <c r="J241" s="239"/>
      <c r="K241" s="239"/>
      <c r="L241" s="244"/>
      <c r="M241" s="245"/>
      <c r="N241" s="246"/>
      <c r="O241" s="246"/>
      <c r="P241" s="246"/>
      <c r="Q241" s="246"/>
      <c r="R241" s="246"/>
      <c r="S241" s="246"/>
      <c r="T241" s="247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48" t="s">
        <v>182</v>
      </c>
      <c r="AU241" s="248" t="s">
        <v>85</v>
      </c>
      <c r="AV241" s="12" t="s">
        <v>85</v>
      </c>
      <c r="AW241" s="12" t="s">
        <v>32</v>
      </c>
      <c r="AX241" s="12" t="s">
        <v>76</v>
      </c>
      <c r="AY241" s="248" t="s">
        <v>173</v>
      </c>
    </row>
    <row r="242" s="13" customFormat="1">
      <c r="A242" s="13"/>
      <c r="B242" s="249"/>
      <c r="C242" s="250"/>
      <c r="D242" s="233" t="s">
        <v>182</v>
      </c>
      <c r="E242" s="251" t="s">
        <v>1</v>
      </c>
      <c r="F242" s="252" t="s">
        <v>184</v>
      </c>
      <c r="G242" s="250"/>
      <c r="H242" s="253">
        <v>115</v>
      </c>
      <c r="I242" s="254"/>
      <c r="J242" s="250"/>
      <c r="K242" s="250"/>
      <c r="L242" s="255"/>
      <c r="M242" s="256"/>
      <c r="N242" s="257"/>
      <c r="O242" s="257"/>
      <c r="P242" s="257"/>
      <c r="Q242" s="257"/>
      <c r="R242" s="257"/>
      <c r="S242" s="257"/>
      <c r="T242" s="25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9" t="s">
        <v>182</v>
      </c>
      <c r="AU242" s="259" t="s">
        <v>85</v>
      </c>
      <c r="AV242" s="13" t="s">
        <v>178</v>
      </c>
      <c r="AW242" s="13" t="s">
        <v>32</v>
      </c>
      <c r="AX242" s="13" t="s">
        <v>83</v>
      </c>
      <c r="AY242" s="259" t="s">
        <v>173</v>
      </c>
    </row>
    <row r="243" s="2" customFormat="1" ht="16.5" customHeight="1">
      <c r="A243" s="39"/>
      <c r="B243" s="40"/>
      <c r="C243" s="220" t="s">
        <v>680</v>
      </c>
      <c r="D243" s="220" t="s">
        <v>174</v>
      </c>
      <c r="E243" s="221" t="s">
        <v>2093</v>
      </c>
      <c r="F243" s="222" t="s">
        <v>2094</v>
      </c>
      <c r="G243" s="223" t="s">
        <v>470</v>
      </c>
      <c r="H243" s="224">
        <v>34</v>
      </c>
      <c r="I243" s="225"/>
      <c r="J243" s="226">
        <f>ROUND(I243*H243,2)</f>
        <v>0</v>
      </c>
      <c r="K243" s="222" t="s">
        <v>1</v>
      </c>
      <c r="L243" s="45"/>
      <c r="M243" s="227" t="s">
        <v>1</v>
      </c>
      <c r="N243" s="228" t="s">
        <v>41</v>
      </c>
      <c r="O243" s="92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1" t="s">
        <v>251</v>
      </c>
      <c r="AT243" s="231" t="s">
        <v>174</v>
      </c>
      <c r="AU243" s="231" t="s">
        <v>85</v>
      </c>
      <c r="AY243" s="18" t="s">
        <v>173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8" t="s">
        <v>83</v>
      </c>
      <c r="BK243" s="232">
        <f>ROUND(I243*H243,2)</f>
        <v>0</v>
      </c>
      <c r="BL243" s="18" t="s">
        <v>251</v>
      </c>
      <c r="BM243" s="231" t="s">
        <v>683</v>
      </c>
    </row>
    <row r="244" s="2" customFormat="1" ht="24.15" customHeight="1">
      <c r="A244" s="39"/>
      <c r="B244" s="40"/>
      <c r="C244" s="220" t="s">
        <v>526</v>
      </c>
      <c r="D244" s="220" t="s">
        <v>174</v>
      </c>
      <c r="E244" s="221" t="s">
        <v>2095</v>
      </c>
      <c r="F244" s="222" t="s">
        <v>2096</v>
      </c>
      <c r="G244" s="223" t="s">
        <v>2097</v>
      </c>
      <c r="H244" s="224">
        <v>7</v>
      </c>
      <c r="I244" s="225"/>
      <c r="J244" s="226">
        <f>ROUND(I244*H244,2)</f>
        <v>0</v>
      </c>
      <c r="K244" s="222" t="s">
        <v>1</v>
      </c>
      <c r="L244" s="45"/>
      <c r="M244" s="227" t="s">
        <v>1</v>
      </c>
      <c r="N244" s="228" t="s">
        <v>41</v>
      </c>
      <c r="O244" s="92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1" t="s">
        <v>251</v>
      </c>
      <c r="AT244" s="231" t="s">
        <v>174</v>
      </c>
      <c r="AU244" s="231" t="s">
        <v>85</v>
      </c>
      <c r="AY244" s="18" t="s">
        <v>173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8" t="s">
        <v>83</v>
      </c>
      <c r="BK244" s="232">
        <f>ROUND(I244*H244,2)</f>
        <v>0</v>
      </c>
      <c r="BL244" s="18" t="s">
        <v>251</v>
      </c>
      <c r="BM244" s="231" t="s">
        <v>686</v>
      </c>
    </row>
    <row r="245" s="2" customFormat="1" ht="33" customHeight="1">
      <c r="A245" s="39"/>
      <c r="B245" s="40"/>
      <c r="C245" s="220" t="s">
        <v>687</v>
      </c>
      <c r="D245" s="220" t="s">
        <v>174</v>
      </c>
      <c r="E245" s="221" t="s">
        <v>2098</v>
      </c>
      <c r="F245" s="222" t="s">
        <v>2099</v>
      </c>
      <c r="G245" s="223" t="s">
        <v>470</v>
      </c>
      <c r="H245" s="224">
        <v>12</v>
      </c>
      <c r="I245" s="225"/>
      <c r="J245" s="226">
        <f>ROUND(I245*H245,2)</f>
        <v>0</v>
      </c>
      <c r="K245" s="222" t="s">
        <v>283</v>
      </c>
      <c r="L245" s="45"/>
      <c r="M245" s="227" t="s">
        <v>1</v>
      </c>
      <c r="N245" s="228" t="s">
        <v>41</v>
      </c>
      <c r="O245" s="92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1" t="s">
        <v>251</v>
      </c>
      <c r="AT245" s="231" t="s">
        <v>174</v>
      </c>
      <c r="AU245" s="231" t="s">
        <v>85</v>
      </c>
      <c r="AY245" s="18" t="s">
        <v>173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8" t="s">
        <v>83</v>
      </c>
      <c r="BK245" s="232">
        <f>ROUND(I245*H245,2)</f>
        <v>0</v>
      </c>
      <c r="BL245" s="18" t="s">
        <v>251</v>
      </c>
      <c r="BM245" s="231" t="s">
        <v>690</v>
      </c>
    </row>
    <row r="246" s="2" customFormat="1" ht="21.75" customHeight="1">
      <c r="A246" s="39"/>
      <c r="B246" s="40"/>
      <c r="C246" s="275" t="s">
        <v>532</v>
      </c>
      <c r="D246" s="275" t="s">
        <v>335</v>
      </c>
      <c r="E246" s="276" t="s">
        <v>2100</v>
      </c>
      <c r="F246" s="277" t="s">
        <v>2101</v>
      </c>
      <c r="G246" s="278" t="s">
        <v>282</v>
      </c>
      <c r="H246" s="279">
        <v>1</v>
      </c>
      <c r="I246" s="280"/>
      <c r="J246" s="281">
        <f>ROUND(I246*H246,2)</f>
        <v>0</v>
      </c>
      <c r="K246" s="277" t="s">
        <v>1</v>
      </c>
      <c r="L246" s="282"/>
      <c r="M246" s="283" t="s">
        <v>1</v>
      </c>
      <c r="N246" s="284" t="s">
        <v>41</v>
      </c>
      <c r="O246" s="92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1" t="s">
        <v>358</v>
      </c>
      <c r="AT246" s="231" t="s">
        <v>335</v>
      </c>
      <c r="AU246" s="231" t="s">
        <v>85</v>
      </c>
      <c r="AY246" s="18" t="s">
        <v>173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8" t="s">
        <v>83</v>
      </c>
      <c r="BK246" s="232">
        <f>ROUND(I246*H246,2)</f>
        <v>0</v>
      </c>
      <c r="BL246" s="18" t="s">
        <v>251</v>
      </c>
      <c r="BM246" s="231" t="s">
        <v>693</v>
      </c>
    </row>
    <row r="247" s="2" customFormat="1" ht="24.15" customHeight="1">
      <c r="A247" s="39"/>
      <c r="B247" s="40"/>
      <c r="C247" s="275" t="s">
        <v>695</v>
      </c>
      <c r="D247" s="275" t="s">
        <v>335</v>
      </c>
      <c r="E247" s="276" t="s">
        <v>2102</v>
      </c>
      <c r="F247" s="277" t="s">
        <v>2103</v>
      </c>
      <c r="G247" s="278" t="s">
        <v>282</v>
      </c>
      <c r="H247" s="279">
        <v>1</v>
      </c>
      <c r="I247" s="280"/>
      <c r="J247" s="281">
        <f>ROUND(I247*H247,2)</f>
        <v>0</v>
      </c>
      <c r="K247" s="277" t="s">
        <v>1</v>
      </c>
      <c r="L247" s="282"/>
      <c r="M247" s="283" t="s">
        <v>1</v>
      </c>
      <c r="N247" s="284" t="s">
        <v>41</v>
      </c>
      <c r="O247" s="92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1" t="s">
        <v>358</v>
      </c>
      <c r="AT247" s="231" t="s">
        <v>335</v>
      </c>
      <c r="AU247" s="231" t="s">
        <v>85</v>
      </c>
      <c r="AY247" s="18" t="s">
        <v>173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8" t="s">
        <v>83</v>
      </c>
      <c r="BK247" s="232">
        <f>ROUND(I247*H247,2)</f>
        <v>0</v>
      </c>
      <c r="BL247" s="18" t="s">
        <v>251</v>
      </c>
      <c r="BM247" s="231" t="s">
        <v>698</v>
      </c>
    </row>
    <row r="248" s="2" customFormat="1" ht="24.15" customHeight="1">
      <c r="A248" s="39"/>
      <c r="B248" s="40"/>
      <c r="C248" s="275" t="s">
        <v>537</v>
      </c>
      <c r="D248" s="275" t="s">
        <v>335</v>
      </c>
      <c r="E248" s="276" t="s">
        <v>2104</v>
      </c>
      <c r="F248" s="277" t="s">
        <v>2105</v>
      </c>
      <c r="G248" s="278" t="s">
        <v>282</v>
      </c>
      <c r="H248" s="279">
        <v>1</v>
      </c>
      <c r="I248" s="280"/>
      <c r="J248" s="281">
        <f>ROUND(I248*H248,2)</f>
        <v>0</v>
      </c>
      <c r="K248" s="277" t="s">
        <v>1</v>
      </c>
      <c r="L248" s="282"/>
      <c r="M248" s="283" t="s">
        <v>1</v>
      </c>
      <c r="N248" s="284" t="s">
        <v>41</v>
      </c>
      <c r="O248" s="92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1" t="s">
        <v>358</v>
      </c>
      <c r="AT248" s="231" t="s">
        <v>335</v>
      </c>
      <c r="AU248" s="231" t="s">
        <v>85</v>
      </c>
      <c r="AY248" s="18" t="s">
        <v>173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8" t="s">
        <v>83</v>
      </c>
      <c r="BK248" s="232">
        <f>ROUND(I248*H248,2)</f>
        <v>0</v>
      </c>
      <c r="BL248" s="18" t="s">
        <v>251</v>
      </c>
      <c r="BM248" s="231" t="s">
        <v>702</v>
      </c>
    </row>
    <row r="249" s="2" customFormat="1" ht="21.75" customHeight="1">
      <c r="A249" s="39"/>
      <c r="B249" s="40"/>
      <c r="C249" s="275" t="s">
        <v>706</v>
      </c>
      <c r="D249" s="275" t="s">
        <v>335</v>
      </c>
      <c r="E249" s="276" t="s">
        <v>2106</v>
      </c>
      <c r="F249" s="277" t="s">
        <v>2107</v>
      </c>
      <c r="G249" s="278" t="s">
        <v>282</v>
      </c>
      <c r="H249" s="279">
        <v>1</v>
      </c>
      <c r="I249" s="280"/>
      <c r="J249" s="281">
        <f>ROUND(I249*H249,2)</f>
        <v>0</v>
      </c>
      <c r="K249" s="277" t="s">
        <v>1</v>
      </c>
      <c r="L249" s="282"/>
      <c r="M249" s="283" t="s">
        <v>1</v>
      </c>
      <c r="N249" s="284" t="s">
        <v>41</v>
      </c>
      <c r="O249" s="92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1" t="s">
        <v>358</v>
      </c>
      <c r="AT249" s="231" t="s">
        <v>335</v>
      </c>
      <c r="AU249" s="231" t="s">
        <v>85</v>
      </c>
      <c r="AY249" s="18" t="s">
        <v>173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8" t="s">
        <v>83</v>
      </c>
      <c r="BK249" s="232">
        <f>ROUND(I249*H249,2)</f>
        <v>0</v>
      </c>
      <c r="BL249" s="18" t="s">
        <v>251</v>
      </c>
      <c r="BM249" s="231" t="s">
        <v>709</v>
      </c>
    </row>
    <row r="250" s="2" customFormat="1" ht="24.15" customHeight="1">
      <c r="A250" s="39"/>
      <c r="B250" s="40"/>
      <c r="C250" s="275" t="s">
        <v>543</v>
      </c>
      <c r="D250" s="275" t="s">
        <v>335</v>
      </c>
      <c r="E250" s="276" t="s">
        <v>2108</v>
      </c>
      <c r="F250" s="277" t="s">
        <v>2109</v>
      </c>
      <c r="G250" s="278" t="s">
        <v>282</v>
      </c>
      <c r="H250" s="279">
        <v>1</v>
      </c>
      <c r="I250" s="280"/>
      <c r="J250" s="281">
        <f>ROUND(I250*H250,2)</f>
        <v>0</v>
      </c>
      <c r="K250" s="277" t="s">
        <v>1</v>
      </c>
      <c r="L250" s="282"/>
      <c r="M250" s="283" t="s">
        <v>1</v>
      </c>
      <c r="N250" s="284" t="s">
        <v>41</v>
      </c>
      <c r="O250" s="92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1" t="s">
        <v>358</v>
      </c>
      <c r="AT250" s="231" t="s">
        <v>335</v>
      </c>
      <c r="AU250" s="231" t="s">
        <v>85</v>
      </c>
      <c r="AY250" s="18" t="s">
        <v>173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8" t="s">
        <v>83</v>
      </c>
      <c r="BK250" s="232">
        <f>ROUND(I250*H250,2)</f>
        <v>0</v>
      </c>
      <c r="BL250" s="18" t="s">
        <v>251</v>
      </c>
      <c r="BM250" s="231" t="s">
        <v>713</v>
      </c>
    </row>
    <row r="251" s="2" customFormat="1" ht="24.15" customHeight="1">
      <c r="A251" s="39"/>
      <c r="B251" s="40"/>
      <c r="C251" s="275" t="s">
        <v>714</v>
      </c>
      <c r="D251" s="275" t="s">
        <v>335</v>
      </c>
      <c r="E251" s="276" t="s">
        <v>2110</v>
      </c>
      <c r="F251" s="277" t="s">
        <v>2111</v>
      </c>
      <c r="G251" s="278" t="s">
        <v>282</v>
      </c>
      <c r="H251" s="279">
        <v>1</v>
      </c>
      <c r="I251" s="280"/>
      <c r="J251" s="281">
        <f>ROUND(I251*H251,2)</f>
        <v>0</v>
      </c>
      <c r="K251" s="277" t="s">
        <v>1</v>
      </c>
      <c r="L251" s="282"/>
      <c r="M251" s="283" t="s">
        <v>1</v>
      </c>
      <c r="N251" s="284" t="s">
        <v>41</v>
      </c>
      <c r="O251" s="92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1" t="s">
        <v>358</v>
      </c>
      <c r="AT251" s="231" t="s">
        <v>335</v>
      </c>
      <c r="AU251" s="231" t="s">
        <v>85</v>
      </c>
      <c r="AY251" s="18" t="s">
        <v>173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8" t="s">
        <v>83</v>
      </c>
      <c r="BK251" s="232">
        <f>ROUND(I251*H251,2)</f>
        <v>0</v>
      </c>
      <c r="BL251" s="18" t="s">
        <v>251</v>
      </c>
      <c r="BM251" s="231" t="s">
        <v>717</v>
      </c>
    </row>
    <row r="252" s="2" customFormat="1" ht="24.15" customHeight="1">
      <c r="A252" s="39"/>
      <c r="B252" s="40"/>
      <c r="C252" s="275" t="s">
        <v>548</v>
      </c>
      <c r="D252" s="275" t="s">
        <v>335</v>
      </c>
      <c r="E252" s="276" t="s">
        <v>2112</v>
      </c>
      <c r="F252" s="277" t="s">
        <v>2113</v>
      </c>
      <c r="G252" s="278" t="s">
        <v>282</v>
      </c>
      <c r="H252" s="279">
        <v>1</v>
      </c>
      <c r="I252" s="280"/>
      <c r="J252" s="281">
        <f>ROUND(I252*H252,2)</f>
        <v>0</v>
      </c>
      <c r="K252" s="277" t="s">
        <v>1</v>
      </c>
      <c r="L252" s="282"/>
      <c r="M252" s="283" t="s">
        <v>1</v>
      </c>
      <c r="N252" s="284" t="s">
        <v>41</v>
      </c>
      <c r="O252" s="92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1" t="s">
        <v>358</v>
      </c>
      <c r="AT252" s="231" t="s">
        <v>335</v>
      </c>
      <c r="AU252" s="231" t="s">
        <v>85</v>
      </c>
      <c r="AY252" s="18" t="s">
        <v>173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8" t="s">
        <v>83</v>
      </c>
      <c r="BK252" s="232">
        <f>ROUND(I252*H252,2)</f>
        <v>0</v>
      </c>
      <c r="BL252" s="18" t="s">
        <v>251</v>
      </c>
      <c r="BM252" s="231" t="s">
        <v>721</v>
      </c>
    </row>
    <row r="253" s="2" customFormat="1" ht="24.15" customHeight="1">
      <c r="A253" s="39"/>
      <c r="B253" s="40"/>
      <c r="C253" s="275" t="s">
        <v>723</v>
      </c>
      <c r="D253" s="275" t="s">
        <v>335</v>
      </c>
      <c r="E253" s="276" t="s">
        <v>2114</v>
      </c>
      <c r="F253" s="277" t="s">
        <v>2115</v>
      </c>
      <c r="G253" s="278" t="s">
        <v>282</v>
      </c>
      <c r="H253" s="279">
        <v>1</v>
      </c>
      <c r="I253" s="280"/>
      <c r="J253" s="281">
        <f>ROUND(I253*H253,2)</f>
        <v>0</v>
      </c>
      <c r="K253" s="277" t="s">
        <v>1</v>
      </c>
      <c r="L253" s="282"/>
      <c r="M253" s="283" t="s">
        <v>1</v>
      </c>
      <c r="N253" s="284" t="s">
        <v>41</v>
      </c>
      <c r="O253" s="92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1" t="s">
        <v>358</v>
      </c>
      <c r="AT253" s="231" t="s">
        <v>335</v>
      </c>
      <c r="AU253" s="231" t="s">
        <v>85</v>
      </c>
      <c r="AY253" s="18" t="s">
        <v>173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8" t="s">
        <v>83</v>
      </c>
      <c r="BK253" s="232">
        <f>ROUND(I253*H253,2)</f>
        <v>0</v>
      </c>
      <c r="BL253" s="18" t="s">
        <v>251</v>
      </c>
      <c r="BM253" s="231" t="s">
        <v>726</v>
      </c>
    </row>
    <row r="254" s="2" customFormat="1" ht="24.15" customHeight="1">
      <c r="A254" s="39"/>
      <c r="B254" s="40"/>
      <c r="C254" s="275" t="s">
        <v>552</v>
      </c>
      <c r="D254" s="275" t="s">
        <v>335</v>
      </c>
      <c r="E254" s="276" t="s">
        <v>2116</v>
      </c>
      <c r="F254" s="277" t="s">
        <v>2117</v>
      </c>
      <c r="G254" s="278" t="s">
        <v>282</v>
      </c>
      <c r="H254" s="279">
        <v>1</v>
      </c>
      <c r="I254" s="280"/>
      <c r="J254" s="281">
        <f>ROUND(I254*H254,2)</f>
        <v>0</v>
      </c>
      <c r="K254" s="277" t="s">
        <v>1</v>
      </c>
      <c r="L254" s="282"/>
      <c r="M254" s="283" t="s">
        <v>1</v>
      </c>
      <c r="N254" s="284" t="s">
        <v>41</v>
      </c>
      <c r="O254" s="92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1" t="s">
        <v>358</v>
      </c>
      <c r="AT254" s="231" t="s">
        <v>335</v>
      </c>
      <c r="AU254" s="231" t="s">
        <v>85</v>
      </c>
      <c r="AY254" s="18" t="s">
        <v>173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8" t="s">
        <v>83</v>
      </c>
      <c r="BK254" s="232">
        <f>ROUND(I254*H254,2)</f>
        <v>0</v>
      </c>
      <c r="BL254" s="18" t="s">
        <v>251</v>
      </c>
      <c r="BM254" s="231" t="s">
        <v>729</v>
      </c>
    </row>
    <row r="255" s="2" customFormat="1" ht="24.15" customHeight="1">
      <c r="A255" s="39"/>
      <c r="B255" s="40"/>
      <c r="C255" s="275" t="s">
        <v>732</v>
      </c>
      <c r="D255" s="275" t="s">
        <v>335</v>
      </c>
      <c r="E255" s="276" t="s">
        <v>2118</v>
      </c>
      <c r="F255" s="277" t="s">
        <v>2119</v>
      </c>
      <c r="G255" s="278" t="s">
        <v>282</v>
      </c>
      <c r="H255" s="279">
        <v>1</v>
      </c>
      <c r="I255" s="280"/>
      <c r="J255" s="281">
        <f>ROUND(I255*H255,2)</f>
        <v>0</v>
      </c>
      <c r="K255" s="277" t="s">
        <v>1</v>
      </c>
      <c r="L255" s="282"/>
      <c r="M255" s="283" t="s">
        <v>1</v>
      </c>
      <c r="N255" s="284" t="s">
        <v>41</v>
      </c>
      <c r="O255" s="92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1" t="s">
        <v>358</v>
      </c>
      <c r="AT255" s="231" t="s">
        <v>335</v>
      </c>
      <c r="AU255" s="231" t="s">
        <v>85</v>
      </c>
      <c r="AY255" s="18" t="s">
        <v>173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8" t="s">
        <v>83</v>
      </c>
      <c r="BK255" s="232">
        <f>ROUND(I255*H255,2)</f>
        <v>0</v>
      </c>
      <c r="BL255" s="18" t="s">
        <v>251</v>
      </c>
      <c r="BM255" s="231" t="s">
        <v>735</v>
      </c>
    </row>
    <row r="256" s="2" customFormat="1" ht="24.15" customHeight="1">
      <c r="A256" s="39"/>
      <c r="B256" s="40"/>
      <c r="C256" s="275" t="s">
        <v>555</v>
      </c>
      <c r="D256" s="275" t="s">
        <v>335</v>
      </c>
      <c r="E256" s="276" t="s">
        <v>2120</v>
      </c>
      <c r="F256" s="277" t="s">
        <v>2121</v>
      </c>
      <c r="G256" s="278" t="s">
        <v>282</v>
      </c>
      <c r="H256" s="279">
        <v>1</v>
      </c>
      <c r="I256" s="280"/>
      <c r="J256" s="281">
        <f>ROUND(I256*H256,2)</f>
        <v>0</v>
      </c>
      <c r="K256" s="277" t="s">
        <v>1</v>
      </c>
      <c r="L256" s="282"/>
      <c r="M256" s="283" t="s">
        <v>1</v>
      </c>
      <c r="N256" s="284" t="s">
        <v>41</v>
      </c>
      <c r="O256" s="92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1" t="s">
        <v>358</v>
      </c>
      <c r="AT256" s="231" t="s">
        <v>335</v>
      </c>
      <c r="AU256" s="231" t="s">
        <v>85</v>
      </c>
      <c r="AY256" s="18" t="s">
        <v>173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8" t="s">
        <v>83</v>
      </c>
      <c r="BK256" s="232">
        <f>ROUND(I256*H256,2)</f>
        <v>0</v>
      </c>
      <c r="BL256" s="18" t="s">
        <v>251</v>
      </c>
      <c r="BM256" s="231" t="s">
        <v>739</v>
      </c>
    </row>
    <row r="257" s="2" customFormat="1" ht="24.15" customHeight="1">
      <c r="A257" s="39"/>
      <c r="B257" s="40"/>
      <c r="C257" s="275" t="s">
        <v>741</v>
      </c>
      <c r="D257" s="275" t="s">
        <v>335</v>
      </c>
      <c r="E257" s="276" t="s">
        <v>2122</v>
      </c>
      <c r="F257" s="277" t="s">
        <v>2123</v>
      </c>
      <c r="G257" s="278" t="s">
        <v>282</v>
      </c>
      <c r="H257" s="279">
        <v>1</v>
      </c>
      <c r="I257" s="280"/>
      <c r="J257" s="281">
        <f>ROUND(I257*H257,2)</f>
        <v>0</v>
      </c>
      <c r="K257" s="277" t="s">
        <v>1</v>
      </c>
      <c r="L257" s="282"/>
      <c r="M257" s="283" t="s">
        <v>1</v>
      </c>
      <c r="N257" s="284" t="s">
        <v>41</v>
      </c>
      <c r="O257" s="92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1" t="s">
        <v>358</v>
      </c>
      <c r="AT257" s="231" t="s">
        <v>335</v>
      </c>
      <c r="AU257" s="231" t="s">
        <v>85</v>
      </c>
      <c r="AY257" s="18" t="s">
        <v>173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8" t="s">
        <v>83</v>
      </c>
      <c r="BK257" s="232">
        <f>ROUND(I257*H257,2)</f>
        <v>0</v>
      </c>
      <c r="BL257" s="18" t="s">
        <v>251</v>
      </c>
      <c r="BM257" s="231" t="s">
        <v>744</v>
      </c>
    </row>
    <row r="258" s="2" customFormat="1" ht="24.15" customHeight="1">
      <c r="A258" s="39"/>
      <c r="B258" s="40"/>
      <c r="C258" s="220" t="s">
        <v>560</v>
      </c>
      <c r="D258" s="220" t="s">
        <v>174</v>
      </c>
      <c r="E258" s="221" t="s">
        <v>2124</v>
      </c>
      <c r="F258" s="222" t="s">
        <v>2125</v>
      </c>
      <c r="G258" s="223" t="s">
        <v>282</v>
      </c>
      <c r="H258" s="224">
        <v>1</v>
      </c>
      <c r="I258" s="225"/>
      <c r="J258" s="226">
        <f>ROUND(I258*H258,2)</f>
        <v>0</v>
      </c>
      <c r="K258" s="222" t="s">
        <v>1</v>
      </c>
      <c r="L258" s="45"/>
      <c r="M258" s="227" t="s">
        <v>1</v>
      </c>
      <c r="N258" s="228" t="s">
        <v>41</v>
      </c>
      <c r="O258" s="92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1" t="s">
        <v>251</v>
      </c>
      <c r="AT258" s="231" t="s">
        <v>174</v>
      </c>
      <c r="AU258" s="231" t="s">
        <v>85</v>
      </c>
      <c r="AY258" s="18" t="s">
        <v>173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8" t="s">
        <v>83</v>
      </c>
      <c r="BK258" s="232">
        <f>ROUND(I258*H258,2)</f>
        <v>0</v>
      </c>
      <c r="BL258" s="18" t="s">
        <v>251</v>
      </c>
      <c r="BM258" s="231" t="s">
        <v>747</v>
      </c>
    </row>
    <row r="259" s="2" customFormat="1" ht="24.15" customHeight="1">
      <c r="A259" s="39"/>
      <c r="B259" s="40"/>
      <c r="C259" s="220" t="s">
        <v>749</v>
      </c>
      <c r="D259" s="220" t="s">
        <v>174</v>
      </c>
      <c r="E259" s="221" t="s">
        <v>2126</v>
      </c>
      <c r="F259" s="222" t="s">
        <v>2127</v>
      </c>
      <c r="G259" s="223" t="s">
        <v>1701</v>
      </c>
      <c r="H259" s="224">
        <v>1</v>
      </c>
      <c r="I259" s="225"/>
      <c r="J259" s="226">
        <f>ROUND(I259*H259,2)</f>
        <v>0</v>
      </c>
      <c r="K259" s="222" t="s">
        <v>1</v>
      </c>
      <c r="L259" s="45"/>
      <c r="M259" s="227" t="s">
        <v>1</v>
      </c>
      <c r="N259" s="228" t="s">
        <v>41</v>
      </c>
      <c r="O259" s="92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1" t="s">
        <v>251</v>
      </c>
      <c r="AT259" s="231" t="s">
        <v>174</v>
      </c>
      <c r="AU259" s="231" t="s">
        <v>85</v>
      </c>
      <c r="AY259" s="18" t="s">
        <v>173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8" t="s">
        <v>83</v>
      </c>
      <c r="BK259" s="232">
        <f>ROUND(I259*H259,2)</f>
        <v>0</v>
      </c>
      <c r="BL259" s="18" t="s">
        <v>251</v>
      </c>
      <c r="BM259" s="231" t="s">
        <v>752</v>
      </c>
    </row>
    <row r="260" s="2" customFormat="1" ht="16.5" customHeight="1">
      <c r="A260" s="39"/>
      <c r="B260" s="40"/>
      <c r="C260" s="220" t="s">
        <v>563</v>
      </c>
      <c r="D260" s="220" t="s">
        <v>174</v>
      </c>
      <c r="E260" s="221" t="s">
        <v>2128</v>
      </c>
      <c r="F260" s="222" t="s">
        <v>2129</v>
      </c>
      <c r="G260" s="223" t="s">
        <v>1701</v>
      </c>
      <c r="H260" s="224">
        <v>2</v>
      </c>
      <c r="I260" s="225"/>
      <c r="J260" s="226">
        <f>ROUND(I260*H260,2)</f>
        <v>0</v>
      </c>
      <c r="K260" s="222" t="s">
        <v>1</v>
      </c>
      <c r="L260" s="45"/>
      <c r="M260" s="227" t="s">
        <v>1</v>
      </c>
      <c r="N260" s="228" t="s">
        <v>41</v>
      </c>
      <c r="O260" s="92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1" t="s">
        <v>251</v>
      </c>
      <c r="AT260" s="231" t="s">
        <v>174</v>
      </c>
      <c r="AU260" s="231" t="s">
        <v>85</v>
      </c>
      <c r="AY260" s="18" t="s">
        <v>173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8" t="s">
        <v>83</v>
      </c>
      <c r="BK260" s="232">
        <f>ROUND(I260*H260,2)</f>
        <v>0</v>
      </c>
      <c r="BL260" s="18" t="s">
        <v>251</v>
      </c>
      <c r="BM260" s="231" t="s">
        <v>755</v>
      </c>
    </row>
    <row r="261" s="2" customFormat="1" ht="16.5" customHeight="1">
      <c r="A261" s="39"/>
      <c r="B261" s="40"/>
      <c r="C261" s="220" t="s">
        <v>757</v>
      </c>
      <c r="D261" s="220" t="s">
        <v>174</v>
      </c>
      <c r="E261" s="221" t="s">
        <v>2130</v>
      </c>
      <c r="F261" s="222" t="s">
        <v>2131</v>
      </c>
      <c r="G261" s="223" t="s">
        <v>282</v>
      </c>
      <c r="H261" s="224">
        <v>1</v>
      </c>
      <c r="I261" s="225"/>
      <c r="J261" s="226">
        <f>ROUND(I261*H261,2)</f>
        <v>0</v>
      </c>
      <c r="K261" s="222" t="s">
        <v>1</v>
      </c>
      <c r="L261" s="45"/>
      <c r="M261" s="227" t="s">
        <v>1</v>
      </c>
      <c r="N261" s="228" t="s">
        <v>41</v>
      </c>
      <c r="O261" s="92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1" t="s">
        <v>251</v>
      </c>
      <c r="AT261" s="231" t="s">
        <v>174</v>
      </c>
      <c r="AU261" s="231" t="s">
        <v>85</v>
      </c>
      <c r="AY261" s="18" t="s">
        <v>173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8" t="s">
        <v>83</v>
      </c>
      <c r="BK261" s="232">
        <f>ROUND(I261*H261,2)</f>
        <v>0</v>
      </c>
      <c r="BL261" s="18" t="s">
        <v>251</v>
      </c>
      <c r="BM261" s="231" t="s">
        <v>760</v>
      </c>
    </row>
    <row r="262" s="2" customFormat="1" ht="49.05" customHeight="1">
      <c r="A262" s="39"/>
      <c r="B262" s="40"/>
      <c r="C262" s="220" t="s">
        <v>568</v>
      </c>
      <c r="D262" s="220" t="s">
        <v>174</v>
      </c>
      <c r="E262" s="221" t="s">
        <v>2132</v>
      </c>
      <c r="F262" s="222" t="s">
        <v>2133</v>
      </c>
      <c r="G262" s="223" t="s">
        <v>353</v>
      </c>
      <c r="H262" s="224">
        <v>80</v>
      </c>
      <c r="I262" s="225"/>
      <c r="J262" s="226">
        <f>ROUND(I262*H262,2)</f>
        <v>0</v>
      </c>
      <c r="K262" s="222" t="s">
        <v>283</v>
      </c>
      <c r="L262" s="45"/>
      <c r="M262" s="227" t="s">
        <v>1</v>
      </c>
      <c r="N262" s="228" t="s">
        <v>41</v>
      </c>
      <c r="O262" s="92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1" t="s">
        <v>251</v>
      </c>
      <c r="AT262" s="231" t="s">
        <v>174</v>
      </c>
      <c r="AU262" s="231" t="s">
        <v>85</v>
      </c>
      <c r="AY262" s="18" t="s">
        <v>173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8" t="s">
        <v>83</v>
      </c>
      <c r="BK262" s="232">
        <f>ROUND(I262*H262,2)</f>
        <v>0</v>
      </c>
      <c r="BL262" s="18" t="s">
        <v>251</v>
      </c>
      <c r="BM262" s="231" t="s">
        <v>763</v>
      </c>
    </row>
    <row r="263" s="2" customFormat="1" ht="37.8" customHeight="1">
      <c r="A263" s="39"/>
      <c r="B263" s="40"/>
      <c r="C263" s="275" t="s">
        <v>764</v>
      </c>
      <c r="D263" s="275" t="s">
        <v>335</v>
      </c>
      <c r="E263" s="276" t="s">
        <v>2134</v>
      </c>
      <c r="F263" s="277" t="s">
        <v>2135</v>
      </c>
      <c r="G263" s="278" t="s">
        <v>353</v>
      </c>
      <c r="H263" s="279">
        <v>92</v>
      </c>
      <c r="I263" s="280"/>
      <c r="J263" s="281">
        <f>ROUND(I263*H263,2)</f>
        <v>0</v>
      </c>
      <c r="K263" s="277" t="s">
        <v>283</v>
      </c>
      <c r="L263" s="282"/>
      <c r="M263" s="283" t="s">
        <v>1</v>
      </c>
      <c r="N263" s="284" t="s">
        <v>41</v>
      </c>
      <c r="O263" s="92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1" t="s">
        <v>358</v>
      </c>
      <c r="AT263" s="231" t="s">
        <v>335</v>
      </c>
      <c r="AU263" s="231" t="s">
        <v>85</v>
      </c>
      <c r="AY263" s="18" t="s">
        <v>173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8" t="s">
        <v>83</v>
      </c>
      <c r="BK263" s="232">
        <f>ROUND(I263*H263,2)</f>
        <v>0</v>
      </c>
      <c r="BL263" s="18" t="s">
        <v>251</v>
      </c>
      <c r="BM263" s="231" t="s">
        <v>767</v>
      </c>
    </row>
    <row r="264" s="2" customFormat="1">
      <c r="A264" s="39"/>
      <c r="B264" s="40"/>
      <c r="C264" s="41"/>
      <c r="D264" s="233" t="s">
        <v>180</v>
      </c>
      <c r="E264" s="41"/>
      <c r="F264" s="234" t="s">
        <v>2136</v>
      </c>
      <c r="G264" s="41"/>
      <c r="H264" s="41"/>
      <c r="I264" s="235"/>
      <c r="J264" s="41"/>
      <c r="K264" s="41"/>
      <c r="L264" s="45"/>
      <c r="M264" s="236"/>
      <c r="N264" s="237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180</v>
      </c>
      <c r="AU264" s="18" t="s">
        <v>85</v>
      </c>
    </row>
    <row r="265" s="12" customFormat="1">
      <c r="A265" s="12"/>
      <c r="B265" s="238"/>
      <c r="C265" s="239"/>
      <c r="D265" s="233" t="s">
        <v>182</v>
      </c>
      <c r="E265" s="240" t="s">
        <v>1</v>
      </c>
      <c r="F265" s="241" t="s">
        <v>2137</v>
      </c>
      <c r="G265" s="239"/>
      <c r="H265" s="242">
        <v>92</v>
      </c>
      <c r="I265" s="243"/>
      <c r="J265" s="239"/>
      <c r="K265" s="239"/>
      <c r="L265" s="244"/>
      <c r="M265" s="245"/>
      <c r="N265" s="246"/>
      <c r="O265" s="246"/>
      <c r="P265" s="246"/>
      <c r="Q265" s="246"/>
      <c r="R265" s="246"/>
      <c r="S265" s="246"/>
      <c r="T265" s="247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248" t="s">
        <v>182</v>
      </c>
      <c r="AU265" s="248" t="s">
        <v>85</v>
      </c>
      <c r="AV265" s="12" t="s">
        <v>85</v>
      </c>
      <c r="AW265" s="12" t="s">
        <v>32</v>
      </c>
      <c r="AX265" s="12" t="s">
        <v>76</v>
      </c>
      <c r="AY265" s="248" t="s">
        <v>173</v>
      </c>
    </row>
    <row r="266" s="13" customFormat="1">
      <c r="A266" s="13"/>
      <c r="B266" s="249"/>
      <c r="C266" s="250"/>
      <c r="D266" s="233" t="s">
        <v>182</v>
      </c>
      <c r="E266" s="251" t="s">
        <v>1</v>
      </c>
      <c r="F266" s="252" t="s">
        <v>184</v>
      </c>
      <c r="G266" s="250"/>
      <c r="H266" s="253">
        <v>92</v>
      </c>
      <c r="I266" s="254"/>
      <c r="J266" s="250"/>
      <c r="K266" s="250"/>
      <c r="L266" s="255"/>
      <c r="M266" s="256"/>
      <c r="N266" s="257"/>
      <c r="O266" s="257"/>
      <c r="P266" s="257"/>
      <c r="Q266" s="257"/>
      <c r="R266" s="257"/>
      <c r="S266" s="257"/>
      <c r="T266" s="25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9" t="s">
        <v>182</v>
      </c>
      <c r="AU266" s="259" t="s">
        <v>85</v>
      </c>
      <c r="AV266" s="13" t="s">
        <v>178</v>
      </c>
      <c r="AW266" s="13" t="s">
        <v>32</v>
      </c>
      <c r="AX266" s="13" t="s">
        <v>83</v>
      </c>
      <c r="AY266" s="259" t="s">
        <v>173</v>
      </c>
    </row>
    <row r="267" s="2" customFormat="1" ht="24.15" customHeight="1">
      <c r="A267" s="39"/>
      <c r="B267" s="40"/>
      <c r="C267" s="220" t="s">
        <v>571</v>
      </c>
      <c r="D267" s="220" t="s">
        <v>174</v>
      </c>
      <c r="E267" s="221" t="s">
        <v>2138</v>
      </c>
      <c r="F267" s="222" t="s">
        <v>2139</v>
      </c>
      <c r="G267" s="223" t="s">
        <v>470</v>
      </c>
      <c r="H267" s="224">
        <v>1</v>
      </c>
      <c r="I267" s="225"/>
      <c r="J267" s="226">
        <f>ROUND(I267*H267,2)</f>
        <v>0</v>
      </c>
      <c r="K267" s="222" t="s">
        <v>283</v>
      </c>
      <c r="L267" s="45"/>
      <c r="M267" s="227" t="s">
        <v>1</v>
      </c>
      <c r="N267" s="228" t="s">
        <v>41</v>
      </c>
      <c r="O267" s="92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1" t="s">
        <v>251</v>
      </c>
      <c r="AT267" s="231" t="s">
        <v>174</v>
      </c>
      <c r="AU267" s="231" t="s">
        <v>85</v>
      </c>
      <c r="AY267" s="18" t="s">
        <v>173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8" t="s">
        <v>83</v>
      </c>
      <c r="BK267" s="232">
        <f>ROUND(I267*H267,2)</f>
        <v>0</v>
      </c>
      <c r="BL267" s="18" t="s">
        <v>251</v>
      </c>
      <c r="BM267" s="231" t="s">
        <v>770</v>
      </c>
    </row>
    <row r="268" s="2" customFormat="1" ht="24.15" customHeight="1">
      <c r="A268" s="39"/>
      <c r="B268" s="40"/>
      <c r="C268" s="275" t="s">
        <v>772</v>
      </c>
      <c r="D268" s="275" t="s">
        <v>335</v>
      </c>
      <c r="E268" s="276" t="s">
        <v>2140</v>
      </c>
      <c r="F268" s="277" t="s">
        <v>2141</v>
      </c>
      <c r="G268" s="278" t="s">
        <v>470</v>
      </c>
      <c r="H268" s="279">
        <v>1</v>
      </c>
      <c r="I268" s="280"/>
      <c r="J268" s="281">
        <f>ROUND(I268*H268,2)</f>
        <v>0</v>
      </c>
      <c r="K268" s="277" t="s">
        <v>283</v>
      </c>
      <c r="L268" s="282"/>
      <c r="M268" s="283" t="s">
        <v>1</v>
      </c>
      <c r="N268" s="284" t="s">
        <v>41</v>
      </c>
      <c r="O268" s="92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1" t="s">
        <v>358</v>
      </c>
      <c r="AT268" s="231" t="s">
        <v>335</v>
      </c>
      <c r="AU268" s="231" t="s">
        <v>85</v>
      </c>
      <c r="AY268" s="18" t="s">
        <v>173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8" t="s">
        <v>83</v>
      </c>
      <c r="BK268" s="232">
        <f>ROUND(I268*H268,2)</f>
        <v>0</v>
      </c>
      <c r="BL268" s="18" t="s">
        <v>251</v>
      </c>
      <c r="BM268" s="231" t="s">
        <v>775</v>
      </c>
    </row>
    <row r="269" s="2" customFormat="1" ht="24.15" customHeight="1">
      <c r="A269" s="39"/>
      <c r="B269" s="40"/>
      <c r="C269" s="220" t="s">
        <v>575</v>
      </c>
      <c r="D269" s="220" t="s">
        <v>174</v>
      </c>
      <c r="E269" s="221" t="s">
        <v>2142</v>
      </c>
      <c r="F269" s="222" t="s">
        <v>2143</v>
      </c>
      <c r="G269" s="223" t="s">
        <v>1701</v>
      </c>
      <c r="H269" s="224">
        <v>3</v>
      </c>
      <c r="I269" s="225"/>
      <c r="J269" s="226">
        <f>ROUND(I269*H269,2)</f>
        <v>0</v>
      </c>
      <c r="K269" s="222" t="s">
        <v>1</v>
      </c>
      <c r="L269" s="45"/>
      <c r="M269" s="227" t="s">
        <v>1</v>
      </c>
      <c r="N269" s="228" t="s">
        <v>41</v>
      </c>
      <c r="O269" s="92"/>
      <c r="P269" s="229">
        <f>O269*H269</f>
        <v>0</v>
      </c>
      <c r="Q269" s="229">
        <v>0</v>
      </c>
      <c r="R269" s="229">
        <f>Q269*H269</f>
        <v>0</v>
      </c>
      <c r="S269" s="229">
        <v>0</v>
      </c>
      <c r="T269" s="230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1" t="s">
        <v>251</v>
      </c>
      <c r="AT269" s="231" t="s">
        <v>174</v>
      </c>
      <c r="AU269" s="231" t="s">
        <v>85</v>
      </c>
      <c r="AY269" s="18" t="s">
        <v>173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8" t="s">
        <v>83</v>
      </c>
      <c r="BK269" s="232">
        <f>ROUND(I269*H269,2)</f>
        <v>0</v>
      </c>
      <c r="BL269" s="18" t="s">
        <v>251</v>
      </c>
      <c r="BM269" s="231" t="s">
        <v>779</v>
      </c>
    </row>
    <row r="270" s="2" customFormat="1" ht="21.75" customHeight="1">
      <c r="A270" s="39"/>
      <c r="B270" s="40"/>
      <c r="C270" s="220" t="s">
        <v>781</v>
      </c>
      <c r="D270" s="220" t="s">
        <v>174</v>
      </c>
      <c r="E270" s="221" t="s">
        <v>2144</v>
      </c>
      <c r="F270" s="222" t="s">
        <v>2145</v>
      </c>
      <c r="G270" s="223" t="s">
        <v>1701</v>
      </c>
      <c r="H270" s="224">
        <v>3</v>
      </c>
      <c r="I270" s="225"/>
      <c r="J270" s="226">
        <f>ROUND(I270*H270,2)</f>
        <v>0</v>
      </c>
      <c r="K270" s="222" t="s">
        <v>1</v>
      </c>
      <c r="L270" s="45"/>
      <c r="M270" s="227" t="s">
        <v>1</v>
      </c>
      <c r="N270" s="228" t="s">
        <v>41</v>
      </c>
      <c r="O270" s="92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1" t="s">
        <v>251</v>
      </c>
      <c r="AT270" s="231" t="s">
        <v>174</v>
      </c>
      <c r="AU270" s="231" t="s">
        <v>85</v>
      </c>
      <c r="AY270" s="18" t="s">
        <v>173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8" t="s">
        <v>83</v>
      </c>
      <c r="BK270" s="232">
        <f>ROUND(I270*H270,2)</f>
        <v>0</v>
      </c>
      <c r="BL270" s="18" t="s">
        <v>251</v>
      </c>
      <c r="BM270" s="231" t="s">
        <v>784</v>
      </c>
    </row>
    <row r="271" s="2" customFormat="1" ht="24.15" customHeight="1">
      <c r="A271" s="39"/>
      <c r="B271" s="40"/>
      <c r="C271" s="220" t="s">
        <v>581</v>
      </c>
      <c r="D271" s="220" t="s">
        <v>174</v>
      </c>
      <c r="E271" s="221" t="s">
        <v>2146</v>
      </c>
      <c r="F271" s="222" t="s">
        <v>2147</v>
      </c>
      <c r="G271" s="223" t="s">
        <v>1701</v>
      </c>
      <c r="H271" s="224">
        <v>4</v>
      </c>
      <c r="I271" s="225"/>
      <c r="J271" s="226">
        <f>ROUND(I271*H271,2)</f>
        <v>0</v>
      </c>
      <c r="K271" s="222" t="s">
        <v>1</v>
      </c>
      <c r="L271" s="45"/>
      <c r="M271" s="227" t="s">
        <v>1</v>
      </c>
      <c r="N271" s="228" t="s">
        <v>41</v>
      </c>
      <c r="O271" s="92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1" t="s">
        <v>251</v>
      </c>
      <c r="AT271" s="231" t="s">
        <v>174</v>
      </c>
      <c r="AU271" s="231" t="s">
        <v>85</v>
      </c>
      <c r="AY271" s="18" t="s">
        <v>173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8" t="s">
        <v>83</v>
      </c>
      <c r="BK271" s="232">
        <f>ROUND(I271*H271,2)</f>
        <v>0</v>
      </c>
      <c r="BL271" s="18" t="s">
        <v>251</v>
      </c>
      <c r="BM271" s="231" t="s">
        <v>787</v>
      </c>
    </row>
    <row r="272" s="2" customFormat="1" ht="24.15" customHeight="1">
      <c r="A272" s="39"/>
      <c r="B272" s="40"/>
      <c r="C272" s="220" t="s">
        <v>788</v>
      </c>
      <c r="D272" s="220" t="s">
        <v>174</v>
      </c>
      <c r="E272" s="221" t="s">
        <v>2148</v>
      </c>
      <c r="F272" s="222" t="s">
        <v>2149</v>
      </c>
      <c r="G272" s="223" t="s">
        <v>353</v>
      </c>
      <c r="H272" s="224">
        <v>25</v>
      </c>
      <c r="I272" s="225"/>
      <c r="J272" s="226">
        <f>ROUND(I272*H272,2)</f>
        <v>0</v>
      </c>
      <c r="K272" s="222" t="s">
        <v>283</v>
      </c>
      <c r="L272" s="45"/>
      <c r="M272" s="227" t="s">
        <v>1</v>
      </c>
      <c r="N272" s="228" t="s">
        <v>41</v>
      </c>
      <c r="O272" s="92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1" t="s">
        <v>251</v>
      </c>
      <c r="AT272" s="231" t="s">
        <v>174</v>
      </c>
      <c r="AU272" s="231" t="s">
        <v>85</v>
      </c>
      <c r="AY272" s="18" t="s">
        <v>173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8" t="s">
        <v>83</v>
      </c>
      <c r="BK272" s="232">
        <f>ROUND(I272*H272,2)</f>
        <v>0</v>
      </c>
      <c r="BL272" s="18" t="s">
        <v>251</v>
      </c>
      <c r="BM272" s="231" t="s">
        <v>791</v>
      </c>
    </row>
    <row r="273" s="2" customFormat="1" ht="24.15" customHeight="1">
      <c r="A273" s="39"/>
      <c r="B273" s="40"/>
      <c r="C273" s="275" t="s">
        <v>589</v>
      </c>
      <c r="D273" s="275" t="s">
        <v>335</v>
      </c>
      <c r="E273" s="276" t="s">
        <v>2150</v>
      </c>
      <c r="F273" s="277" t="s">
        <v>2151</v>
      </c>
      <c r="G273" s="278" t="s">
        <v>353</v>
      </c>
      <c r="H273" s="279">
        <v>30</v>
      </c>
      <c r="I273" s="280"/>
      <c r="J273" s="281">
        <f>ROUND(I273*H273,2)</f>
        <v>0</v>
      </c>
      <c r="K273" s="277" t="s">
        <v>283</v>
      </c>
      <c r="L273" s="282"/>
      <c r="M273" s="283" t="s">
        <v>1</v>
      </c>
      <c r="N273" s="284" t="s">
        <v>41</v>
      </c>
      <c r="O273" s="92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1" t="s">
        <v>358</v>
      </c>
      <c r="AT273" s="231" t="s">
        <v>335</v>
      </c>
      <c r="AU273" s="231" t="s">
        <v>85</v>
      </c>
      <c r="AY273" s="18" t="s">
        <v>173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8" t="s">
        <v>83</v>
      </c>
      <c r="BK273" s="232">
        <f>ROUND(I273*H273,2)</f>
        <v>0</v>
      </c>
      <c r="BL273" s="18" t="s">
        <v>251</v>
      </c>
      <c r="BM273" s="231" t="s">
        <v>794</v>
      </c>
    </row>
    <row r="274" s="2" customFormat="1">
      <c r="A274" s="39"/>
      <c r="B274" s="40"/>
      <c r="C274" s="41"/>
      <c r="D274" s="233" t="s">
        <v>180</v>
      </c>
      <c r="E274" s="41"/>
      <c r="F274" s="234" t="s">
        <v>2152</v>
      </c>
      <c r="G274" s="41"/>
      <c r="H274" s="41"/>
      <c r="I274" s="235"/>
      <c r="J274" s="41"/>
      <c r="K274" s="41"/>
      <c r="L274" s="45"/>
      <c r="M274" s="236"/>
      <c r="N274" s="237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180</v>
      </c>
      <c r="AU274" s="18" t="s">
        <v>85</v>
      </c>
    </row>
    <row r="275" s="12" customFormat="1">
      <c r="A275" s="12"/>
      <c r="B275" s="238"/>
      <c r="C275" s="239"/>
      <c r="D275" s="233" t="s">
        <v>182</v>
      </c>
      <c r="E275" s="240" t="s">
        <v>1</v>
      </c>
      <c r="F275" s="241" t="s">
        <v>2153</v>
      </c>
      <c r="G275" s="239"/>
      <c r="H275" s="242">
        <v>30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48" t="s">
        <v>182</v>
      </c>
      <c r="AU275" s="248" t="s">
        <v>85</v>
      </c>
      <c r="AV275" s="12" t="s">
        <v>85</v>
      </c>
      <c r="AW275" s="12" t="s">
        <v>32</v>
      </c>
      <c r="AX275" s="12" t="s">
        <v>76</v>
      </c>
      <c r="AY275" s="248" t="s">
        <v>173</v>
      </c>
    </row>
    <row r="276" s="13" customFormat="1">
      <c r="A276" s="13"/>
      <c r="B276" s="249"/>
      <c r="C276" s="250"/>
      <c r="D276" s="233" t="s">
        <v>182</v>
      </c>
      <c r="E276" s="251" t="s">
        <v>1</v>
      </c>
      <c r="F276" s="252" t="s">
        <v>184</v>
      </c>
      <c r="G276" s="250"/>
      <c r="H276" s="253">
        <v>30</v>
      </c>
      <c r="I276" s="254"/>
      <c r="J276" s="250"/>
      <c r="K276" s="250"/>
      <c r="L276" s="255"/>
      <c r="M276" s="256"/>
      <c r="N276" s="257"/>
      <c r="O276" s="257"/>
      <c r="P276" s="257"/>
      <c r="Q276" s="257"/>
      <c r="R276" s="257"/>
      <c r="S276" s="257"/>
      <c r="T276" s="25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9" t="s">
        <v>182</v>
      </c>
      <c r="AU276" s="259" t="s">
        <v>85</v>
      </c>
      <c r="AV276" s="13" t="s">
        <v>178</v>
      </c>
      <c r="AW276" s="13" t="s">
        <v>32</v>
      </c>
      <c r="AX276" s="13" t="s">
        <v>83</v>
      </c>
      <c r="AY276" s="259" t="s">
        <v>173</v>
      </c>
    </row>
    <row r="277" s="2" customFormat="1" ht="33" customHeight="1">
      <c r="A277" s="39"/>
      <c r="B277" s="40"/>
      <c r="C277" s="220" t="s">
        <v>795</v>
      </c>
      <c r="D277" s="220" t="s">
        <v>174</v>
      </c>
      <c r="E277" s="221" t="s">
        <v>2154</v>
      </c>
      <c r="F277" s="222" t="s">
        <v>2155</v>
      </c>
      <c r="G277" s="223" t="s">
        <v>353</v>
      </c>
      <c r="H277" s="224">
        <v>25</v>
      </c>
      <c r="I277" s="225"/>
      <c r="J277" s="226">
        <f>ROUND(I277*H277,2)</f>
        <v>0</v>
      </c>
      <c r="K277" s="222" t="s">
        <v>283</v>
      </c>
      <c r="L277" s="45"/>
      <c r="M277" s="227" t="s">
        <v>1</v>
      </c>
      <c r="N277" s="228" t="s">
        <v>41</v>
      </c>
      <c r="O277" s="92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1" t="s">
        <v>251</v>
      </c>
      <c r="AT277" s="231" t="s">
        <v>174</v>
      </c>
      <c r="AU277" s="231" t="s">
        <v>85</v>
      </c>
      <c r="AY277" s="18" t="s">
        <v>173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8" t="s">
        <v>83</v>
      </c>
      <c r="BK277" s="232">
        <f>ROUND(I277*H277,2)</f>
        <v>0</v>
      </c>
      <c r="BL277" s="18" t="s">
        <v>251</v>
      </c>
      <c r="BM277" s="231" t="s">
        <v>798</v>
      </c>
    </row>
    <row r="278" s="2" customFormat="1" ht="24.15" customHeight="1">
      <c r="A278" s="39"/>
      <c r="B278" s="40"/>
      <c r="C278" s="275" t="s">
        <v>592</v>
      </c>
      <c r="D278" s="275" t="s">
        <v>335</v>
      </c>
      <c r="E278" s="276" t="s">
        <v>2156</v>
      </c>
      <c r="F278" s="277" t="s">
        <v>2157</v>
      </c>
      <c r="G278" s="278" t="s">
        <v>353</v>
      </c>
      <c r="H278" s="279">
        <v>26.25</v>
      </c>
      <c r="I278" s="280"/>
      <c r="J278" s="281">
        <f>ROUND(I278*H278,2)</f>
        <v>0</v>
      </c>
      <c r="K278" s="277" t="s">
        <v>283</v>
      </c>
      <c r="L278" s="282"/>
      <c r="M278" s="283" t="s">
        <v>1</v>
      </c>
      <c r="N278" s="284" t="s">
        <v>41</v>
      </c>
      <c r="O278" s="92"/>
      <c r="P278" s="229">
        <f>O278*H278</f>
        <v>0</v>
      </c>
      <c r="Q278" s="229">
        <v>0</v>
      </c>
      <c r="R278" s="229">
        <f>Q278*H278</f>
        <v>0</v>
      </c>
      <c r="S278" s="229">
        <v>0</v>
      </c>
      <c r="T278" s="230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1" t="s">
        <v>358</v>
      </c>
      <c r="AT278" s="231" t="s">
        <v>335</v>
      </c>
      <c r="AU278" s="231" t="s">
        <v>85</v>
      </c>
      <c r="AY278" s="18" t="s">
        <v>173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8" t="s">
        <v>83</v>
      </c>
      <c r="BK278" s="232">
        <f>ROUND(I278*H278,2)</f>
        <v>0</v>
      </c>
      <c r="BL278" s="18" t="s">
        <v>251</v>
      </c>
      <c r="BM278" s="231" t="s">
        <v>801</v>
      </c>
    </row>
    <row r="279" s="12" customFormat="1">
      <c r="A279" s="12"/>
      <c r="B279" s="238"/>
      <c r="C279" s="239"/>
      <c r="D279" s="233" t="s">
        <v>182</v>
      </c>
      <c r="E279" s="240" t="s">
        <v>1</v>
      </c>
      <c r="F279" s="241" t="s">
        <v>2158</v>
      </c>
      <c r="G279" s="239"/>
      <c r="H279" s="242">
        <v>26.25</v>
      </c>
      <c r="I279" s="243"/>
      <c r="J279" s="239"/>
      <c r="K279" s="239"/>
      <c r="L279" s="244"/>
      <c r="M279" s="245"/>
      <c r="N279" s="246"/>
      <c r="O279" s="246"/>
      <c r="P279" s="246"/>
      <c r="Q279" s="246"/>
      <c r="R279" s="246"/>
      <c r="S279" s="246"/>
      <c r="T279" s="247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48" t="s">
        <v>182</v>
      </c>
      <c r="AU279" s="248" t="s">
        <v>85</v>
      </c>
      <c r="AV279" s="12" t="s">
        <v>85</v>
      </c>
      <c r="AW279" s="12" t="s">
        <v>32</v>
      </c>
      <c r="AX279" s="12" t="s">
        <v>76</v>
      </c>
      <c r="AY279" s="248" t="s">
        <v>173</v>
      </c>
    </row>
    <row r="280" s="13" customFormat="1">
      <c r="A280" s="13"/>
      <c r="B280" s="249"/>
      <c r="C280" s="250"/>
      <c r="D280" s="233" t="s">
        <v>182</v>
      </c>
      <c r="E280" s="251" t="s">
        <v>1</v>
      </c>
      <c r="F280" s="252" t="s">
        <v>184</v>
      </c>
      <c r="G280" s="250"/>
      <c r="H280" s="253">
        <v>26.25</v>
      </c>
      <c r="I280" s="254"/>
      <c r="J280" s="250"/>
      <c r="K280" s="250"/>
      <c r="L280" s="255"/>
      <c r="M280" s="256"/>
      <c r="N280" s="257"/>
      <c r="O280" s="257"/>
      <c r="P280" s="257"/>
      <c r="Q280" s="257"/>
      <c r="R280" s="257"/>
      <c r="S280" s="257"/>
      <c r="T280" s="25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9" t="s">
        <v>182</v>
      </c>
      <c r="AU280" s="259" t="s">
        <v>85</v>
      </c>
      <c r="AV280" s="13" t="s">
        <v>178</v>
      </c>
      <c r="AW280" s="13" t="s">
        <v>32</v>
      </c>
      <c r="AX280" s="13" t="s">
        <v>83</v>
      </c>
      <c r="AY280" s="259" t="s">
        <v>173</v>
      </c>
    </row>
    <row r="281" s="2" customFormat="1" ht="33" customHeight="1">
      <c r="A281" s="39"/>
      <c r="B281" s="40"/>
      <c r="C281" s="220" t="s">
        <v>802</v>
      </c>
      <c r="D281" s="220" t="s">
        <v>174</v>
      </c>
      <c r="E281" s="221" t="s">
        <v>2159</v>
      </c>
      <c r="F281" s="222" t="s">
        <v>2160</v>
      </c>
      <c r="G281" s="223" t="s">
        <v>353</v>
      </c>
      <c r="H281" s="224">
        <v>80</v>
      </c>
      <c r="I281" s="225"/>
      <c r="J281" s="226">
        <f>ROUND(I281*H281,2)</f>
        <v>0</v>
      </c>
      <c r="K281" s="222" t="s">
        <v>283</v>
      </c>
      <c r="L281" s="45"/>
      <c r="M281" s="227" t="s">
        <v>1</v>
      </c>
      <c r="N281" s="228" t="s">
        <v>41</v>
      </c>
      <c r="O281" s="92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1" t="s">
        <v>251</v>
      </c>
      <c r="AT281" s="231" t="s">
        <v>174</v>
      </c>
      <c r="AU281" s="231" t="s">
        <v>85</v>
      </c>
      <c r="AY281" s="18" t="s">
        <v>173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8" t="s">
        <v>83</v>
      </c>
      <c r="BK281" s="232">
        <f>ROUND(I281*H281,2)</f>
        <v>0</v>
      </c>
      <c r="BL281" s="18" t="s">
        <v>251</v>
      </c>
      <c r="BM281" s="231" t="s">
        <v>805</v>
      </c>
    </row>
    <row r="282" s="2" customFormat="1" ht="24.15" customHeight="1">
      <c r="A282" s="39"/>
      <c r="B282" s="40"/>
      <c r="C282" s="220" t="s">
        <v>596</v>
      </c>
      <c r="D282" s="220" t="s">
        <v>174</v>
      </c>
      <c r="E282" s="221" t="s">
        <v>2161</v>
      </c>
      <c r="F282" s="222" t="s">
        <v>2162</v>
      </c>
      <c r="G282" s="223" t="s">
        <v>282</v>
      </c>
      <c r="H282" s="224">
        <v>1</v>
      </c>
      <c r="I282" s="225"/>
      <c r="J282" s="226">
        <f>ROUND(I282*H282,2)</f>
        <v>0</v>
      </c>
      <c r="K282" s="222" t="s">
        <v>1</v>
      </c>
      <c r="L282" s="45"/>
      <c r="M282" s="227" t="s">
        <v>1</v>
      </c>
      <c r="N282" s="228" t="s">
        <v>41</v>
      </c>
      <c r="O282" s="92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1" t="s">
        <v>251</v>
      </c>
      <c r="AT282" s="231" t="s">
        <v>174</v>
      </c>
      <c r="AU282" s="231" t="s">
        <v>85</v>
      </c>
      <c r="AY282" s="18" t="s">
        <v>173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8" t="s">
        <v>83</v>
      </c>
      <c r="BK282" s="232">
        <f>ROUND(I282*H282,2)</f>
        <v>0</v>
      </c>
      <c r="BL282" s="18" t="s">
        <v>251</v>
      </c>
      <c r="BM282" s="231" t="s">
        <v>808</v>
      </c>
    </row>
    <row r="283" s="2" customFormat="1" ht="16.5" customHeight="1">
      <c r="A283" s="39"/>
      <c r="B283" s="40"/>
      <c r="C283" s="220" t="s">
        <v>809</v>
      </c>
      <c r="D283" s="220" t="s">
        <v>174</v>
      </c>
      <c r="E283" s="221" t="s">
        <v>2163</v>
      </c>
      <c r="F283" s="222" t="s">
        <v>2164</v>
      </c>
      <c r="G283" s="223" t="s">
        <v>353</v>
      </c>
      <c r="H283" s="224">
        <v>50</v>
      </c>
      <c r="I283" s="225"/>
      <c r="J283" s="226">
        <f>ROUND(I283*H283,2)</f>
        <v>0</v>
      </c>
      <c r="K283" s="222" t="s">
        <v>1</v>
      </c>
      <c r="L283" s="45"/>
      <c r="M283" s="227" t="s">
        <v>1</v>
      </c>
      <c r="N283" s="228" t="s">
        <v>41</v>
      </c>
      <c r="O283" s="92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1" t="s">
        <v>251</v>
      </c>
      <c r="AT283" s="231" t="s">
        <v>174</v>
      </c>
      <c r="AU283" s="231" t="s">
        <v>85</v>
      </c>
      <c r="AY283" s="18" t="s">
        <v>173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8" t="s">
        <v>83</v>
      </c>
      <c r="BK283" s="232">
        <f>ROUND(I283*H283,2)</f>
        <v>0</v>
      </c>
      <c r="BL283" s="18" t="s">
        <v>251</v>
      </c>
      <c r="BM283" s="231" t="s">
        <v>812</v>
      </c>
    </row>
    <row r="284" s="11" customFormat="1" ht="22.8" customHeight="1">
      <c r="A284" s="11"/>
      <c r="B284" s="206"/>
      <c r="C284" s="207"/>
      <c r="D284" s="208" t="s">
        <v>75</v>
      </c>
      <c r="E284" s="273" t="s">
        <v>2165</v>
      </c>
      <c r="F284" s="273" t="s">
        <v>2165</v>
      </c>
      <c r="G284" s="207"/>
      <c r="H284" s="207"/>
      <c r="I284" s="210"/>
      <c r="J284" s="274">
        <f>BK284</f>
        <v>0</v>
      </c>
      <c r="K284" s="207"/>
      <c r="L284" s="212"/>
      <c r="M284" s="213"/>
      <c r="N284" s="214"/>
      <c r="O284" s="214"/>
      <c r="P284" s="215">
        <f>SUM(P285:P320)</f>
        <v>0</v>
      </c>
      <c r="Q284" s="214"/>
      <c r="R284" s="215">
        <f>SUM(R285:R320)</f>
        <v>0</v>
      </c>
      <c r="S284" s="214"/>
      <c r="T284" s="216">
        <f>SUM(T285:T320)</f>
        <v>0</v>
      </c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R284" s="217" t="s">
        <v>83</v>
      </c>
      <c r="AT284" s="218" t="s">
        <v>75</v>
      </c>
      <c r="AU284" s="218" t="s">
        <v>83</v>
      </c>
      <c r="AY284" s="217" t="s">
        <v>173</v>
      </c>
      <c r="BK284" s="219">
        <f>SUM(BK285:BK320)</f>
        <v>0</v>
      </c>
    </row>
    <row r="285" s="2" customFormat="1" ht="49.05" customHeight="1">
      <c r="A285" s="39"/>
      <c r="B285" s="40"/>
      <c r="C285" s="220" t="s">
        <v>602</v>
      </c>
      <c r="D285" s="220" t="s">
        <v>174</v>
      </c>
      <c r="E285" s="221" t="s">
        <v>2166</v>
      </c>
      <c r="F285" s="222" t="s">
        <v>2167</v>
      </c>
      <c r="G285" s="223" t="s">
        <v>353</v>
      </c>
      <c r="H285" s="224">
        <v>75</v>
      </c>
      <c r="I285" s="225"/>
      <c r="J285" s="226">
        <f>ROUND(I285*H285,2)</f>
        <v>0</v>
      </c>
      <c r="K285" s="222" t="s">
        <v>283</v>
      </c>
      <c r="L285" s="45"/>
      <c r="M285" s="227" t="s">
        <v>1</v>
      </c>
      <c r="N285" s="228" t="s">
        <v>41</v>
      </c>
      <c r="O285" s="92"/>
      <c r="P285" s="229">
        <f>O285*H285</f>
        <v>0</v>
      </c>
      <c r="Q285" s="229">
        <v>0</v>
      </c>
      <c r="R285" s="229">
        <f>Q285*H285</f>
        <v>0</v>
      </c>
      <c r="S285" s="229">
        <v>0</v>
      </c>
      <c r="T285" s="230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1" t="s">
        <v>178</v>
      </c>
      <c r="AT285" s="231" t="s">
        <v>174</v>
      </c>
      <c r="AU285" s="231" t="s">
        <v>85</v>
      </c>
      <c r="AY285" s="18" t="s">
        <v>173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8" t="s">
        <v>83</v>
      </c>
      <c r="BK285" s="232">
        <f>ROUND(I285*H285,2)</f>
        <v>0</v>
      </c>
      <c r="BL285" s="18" t="s">
        <v>178</v>
      </c>
      <c r="BM285" s="231" t="s">
        <v>816</v>
      </c>
    </row>
    <row r="286" s="2" customFormat="1" ht="16.5" customHeight="1">
      <c r="A286" s="39"/>
      <c r="B286" s="40"/>
      <c r="C286" s="275" t="s">
        <v>818</v>
      </c>
      <c r="D286" s="275" t="s">
        <v>335</v>
      </c>
      <c r="E286" s="276" t="s">
        <v>2168</v>
      </c>
      <c r="F286" s="277" t="s">
        <v>1958</v>
      </c>
      <c r="G286" s="278" t="s">
        <v>1028</v>
      </c>
      <c r="H286" s="279">
        <v>71.429000000000002</v>
      </c>
      <c r="I286" s="280"/>
      <c r="J286" s="281">
        <f>ROUND(I286*H286,2)</f>
        <v>0</v>
      </c>
      <c r="K286" s="277" t="s">
        <v>283</v>
      </c>
      <c r="L286" s="282"/>
      <c r="M286" s="283" t="s">
        <v>1</v>
      </c>
      <c r="N286" s="284" t="s">
        <v>41</v>
      </c>
      <c r="O286" s="92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1" t="s">
        <v>213</v>
      </c>
      <c r="AT286" s="231" t="s">
        <v>335</v>
      </c>
      <c r="AU286" s="231" t="s">
        <v>85</v>
      </c>
      <c r="AY286" s="18" t="s">
        <v>173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8" t="s">
        <v>83</v>
      </c>
      <c r="BK286" s="232">
        <f>ROUND(I286*H286,2)</f>
        <v>0</v>
      </c>
      <c r="BL286" s="18" t="s">
        <v>178</v>
      </c>
      <c r="BM286" s="231" t="s">
        <v>821</v>
      </c>
    </row>
    <row r="287" s="12" customFormat="1">
      <c r="A287" s="12"/>
      <c r="B287" s="238"/>
      <c r="C287" s="239"/>
      <c r="D287" s="233" t="s">
        <v>182</v>
      </c>
      <c r="E287" s="240" t="s">
        <v>1</v>
      </c>
      <c r="F287" s="241" t="s">
        <v>2169</v>
      </c>
      <c r="G287" s="239"/>
      <c r="H287" s="242">
        <v>71.429000000000002</v>
      </c>
      <c r="I287" s="243"/>
      <c r="J287" s="239"/>
      <c r="K287" s="239"/>
      <c r="L287" s="244"/>
      <c r="M287" s="245"/>
      <c r="N287" s="246"/>
      <c r="O287" s="246"/>
      <c r="P287" s="246"/>
      <c r="Q287" s="246"/>
      <c r="R287" s="246"/>
      <c r="S287" s="246"/>
      <c r="T287" s="247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248" t="s">
        <v>182</v>
      </c>
      <c r="AU287" s="248" t="s">
        <v>85</v>
      </c>
      <c r="AV287" s="12" t="s">
        <v>85</v>
      </c>
      <c r="AW287" s="12" t="s">
        <v>32</v>
      </c>
      <c r="AX287" s="12" t="s">
        <v>76</v>
      </c>
      <c r="AY287" s="248" t="s">
        <v>173</v>
      </c>
    </row>
    <row r="288" s="13" customFormat="1">
      <c r="A288" s="13"/>
      <c r="B288" s="249"/>
      <c r="C288" s="250"/>
      <c r="D288" s="233" t="s">
        <v>182</v>
      </c>
      <c r="E288" s="251" t="s">
        <v>1</v>
      </c>
      <c r="F288" s="252" t="s">
        <v>184</v>
      </c>
      <c r="G288" s="250"/>
      <c r="H288" s="253">
        <v>71.429000000000002</v>
      </c>
      <c r="I288" s="254"/>
      <c r="J288" s="250"/>
      <c r="K288" s="250"/>
      <c r="L288" s="255"/>
      <c r="M288" s="256"/>
      <c r="N288" s="257"/>
      <c r="O288" s="257"/>
      <c r="P288" s="257"/>
      <c r="Q288" s="257"/>
      <c r="R288" s="257"/>
      <c r="S288" s="257"/>
      <c r="T288" s="25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9" t="s">
        <v>182</v>
      </c>
      <c r="AU288" s="259" t="s">
        <v>85</v>
      </c>
      <c r="AV288" s="13" t="s">
        <v>178</v>
      </c>
      <c r="AW288" s="13" t="s">
        <v>32</v>
      </c>
      <c r="AX288" s="13" t="s">
        <v>83</v>
      </c>
      <c r="AY288" s="259" t="s">
        <v>173</v>
      </c>
    </row>
    <row r="289" s="2" customFormat="1" ht="49.05" customHeight="1">
      <c r="A289" s="39"/>
      <c r="B289" s="40"/>
      <c r="C289" s="220" t="s">
        <v>606</v>
      </c>
      <c r="D289" s="220" t="s">
        <v>174</v>
      </c>
      <c r="E289" s="221" t="s">
        <v>2170</v>
      </c>
      <c r="F289" s="222" t="s">
        <v>2171</v>
      </c>
      <c r="G289" s="223" t="s">
        <v>353</v>
      </c>
      <c r="H289" s="224">
        <v>15</v>
      </c>
      <c r="I289" s="225"/>
      <c r="J289" s="226">
        <f>ROUND(I289*H289,2)</f>
        <v>0</v>
      </c>
      <c r="K289" s="222" t="s">
        <v>283</v>
      </c>
      <c r="L289" s="45"/>
      <c r="M289" s="227" t="s">
        <v>1</v>
      </c>
      <c r="N289" s="228" t="s">
        <v>41</v>
      </c>
      <c r="O289" s="92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1" t="s">
        <v>178</v>
      </c>
      <c r="AT289" s="231" t="s">
        <v>174</v>
      </c>
      <c r="AU289" s="231" t="s">
        <v>85</v>
      </c>
      <c r="AY289" s="18" t="s">
        <v>173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8" t="s">
        <v>83</v>
      </c>
      <c r="BK289" s="232">
        <f>ROUND(I289*H289,2)</f>
        <v>0</v>
      </c>
      <c r="BL289" s="18" t="s">
        <v>178</v>
      </c>
      <c r="BM289" s="231" t="s">
        <v>824</v>
      </c>
    </row>
    <row r="290" s="2" customFormat="1" ht="16.5" customHeight="1">
      <c r="A290" s="39"/>
      <c r="B290" s="40"/>
      <c r="C290" s="275" t="s">
        <v>825</v>
      </c>
      <c r="D290" s="275" t="s">
        <v>335</v>
      </c>
      <c r="E290" s="276" t="s">
        <v>2172</v>
      </c>
      <c r="F290" s="277" t="s">
        <v>1963</v>
      </c>
      <c r="G290" s="278" t="s">
        <v>1028</v>
      </c>
      <c r="H290" s="279">
        <v>9.3170000000000002</v>
      </c>
      <c r="I290" s="280"/>
      <c r="J290" s="281">
        <f>ROUND(I290*H290,2)</f>
        <v>0</v>
      </c>
      <c r="K290" s="277" t="s">
        <v>283</v>
      </c>
      <c r="L290" s="282"/>
      <c r="M290" s="283" t="s">
        <v>1</v>
      </c>
      <c r="N290" s="284" t="s">
        <v>41</v>
      </c>
      <c r="O290" s="92"/>
      <c r="P290" s="229">
        <f>O290*H290</f>
        <v>0</v>
      </c>
      <c r="Q290" s="229">
        <v>0</v>
      </c>
      <c r="R290" s="229">
        <f>Q290*H290</f>
        <v>0</v>
      </c>
      <c r="S290" s="229">
        <v>0</v>
      </c>
      <c r="T290" s="230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1" t="s">
        <v>213</v>
      </c>
      <c r="AT290" s="231" t="s">
        <v>335</v>
      </c>
      <c r="AU290" s="231" t="s">
        <v>85</v>
      </c>
      <c r="AY290" s="18" t="s">
        <v>173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8" t="s">
        <v>83</v>
      </c>
      <c r="BK290" s="232">
        <f>ROUND(I290*H290,2)</f>
        <v>0</v>
      </c>
      <c r="BL290" s="18" t="s">
        <v>178</v>
      </c>
      <c r="BM290" s="231" t="s">
        <v>828</v>
      </c>
    </row>
    <row r="291" s="12" customFormat="1">
      <c r="A291" s="12"/>
      <c r="B291" s="238"/>
      <c r="C291" s="239"/>
      <c r="D291" s="233" t="s">
        <v>182</v>
      </c>
      <c r="E291" s="240" t="s">
        <v>1</v>
      </c>
      <c r="F291" s="241" t="s">
        <v>2173</v>
      </c>
      <c r="G291" s="239"/>
      <c r="H291" s="242">
        <v>9.3170000000000002</v>
      </c>
      <c r="I291" s="243"/>
      <c r="J291" s="239"/>
      <c r="K291" s="239"/>
      <c r="L291" s="244"/>
      <c r="M291" s="245"/>
      <c r="N291" s="246"/>
      <c r="O291" s="246"/>
      <c r="P291" s="246"/>
      <c r="Q291" s="246"/>
      <c r="R291" s="246"/>
      <c r="S291" s="246"/>
      <c r="T291" s="247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T291" s="248" t="s">
        <v>182</v>
      </c>
      <c r="AU291" s="248" t="s">
        <v>85</v>
      </c>
      <c r="AV291" s="12" t="s">
        <v>85</v>
      </c>
      <c r="AW291" s="12" t="s">
        <v>32</v>
      </c>
      <c r="AX291" s="12" t="s">
        <v>76</v>
      </c>
      <c r="AY291" s="248" t="s">
        <v>173</v>
      </c>
    </row>
    <row r="292" s="13" customFormat="1">
      <c r="A292" s="13"/>
      <c r="B292" s="249"/>
      <c r="C292" s="250"/>
      <c r="D292" s="233" t="s">
        <v>182</v>
      </c>
      <c r="E292" s="251" t="s">
        <v>1</v>
      </c>
      <c r="F292" s="252" t="s">
        <v>184</v>
      </c>
      <c r="G292" s="250"/>
      <c r="H292" s="253">
        <v>9.3170000000000002</v>
      </c>
      <c r="I292" s="254"/>
      <c r="J292" s="250"/>
      <c r="K292" s="250"/>
      <c r="L292" s="255"/>
      <c r="M292" s="256"/>
      <c r="N292" s="257"/>
      <c r="O292" s="257"/>
      <c r="P292" s="257"/>
      <c r="Q292" s="257"/>
      <c r="R292" s="257"/>
      <c r="S292" s="257"/>
      <c r="T292" s="25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9" t="s">
        <v>182</v>
      </c>
      <c r="AU292" s="259" t="s">
        <v>85</v>
      </c>
      <c r="AV292" s="13" t="s">
        <v>178</v>
      </c>
      <c r="AW292" s="13" t="s">
        <v>32</v>
      </c>
      <c r="AX292" s="13" t="s">
        <v>83</v>
      </c>
      <c r="AY292" s="259" t="s">
        <v>173</v>
      </c>
    </row>
    <row r="293" s="2" customFormat="1" ht="33" customHeight="1">
      <c r="A293" s="39"/>
      <c r="B293" s="40"/>
      <c r="C293" s="220" t="s">
        <v>609</v>
      </c>
      <c r="D293" s="220" t="s">
        <v>174</v>
      </c>
      <c r="E293" s="221" t="s">
        <v>2174</v>
      </c>
      <c r="F293" s="222" t="s">
        <v>2175</v>
      </c>
      <c r="G293" s="223" t="s">
        <v>470</v>
      </c>
      <c r="H293" s="224">
        <v>1</v>
      </c>
      <c r="I293" s="225"/>
      <c r="J293" s="226">
        <f>ROUND(I293*H293,2)</f>
        <v>0</v>
      </c>
      <c r="K293" s="222" t="s">
        <v>1</v>
      </c>
      <c r="L293" s="45"/>
      <c r="M293" s="227" t="s">
        <v>1</v>
      </c>
      <c r="N293" s="228" t="s">
        <v>41</v>
      </c>
      <c r="O293" s="92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1" t="s">
        <v>178</v>
      </c>
      <c r="AT293" s="231" t="s">
        <v>174</v>
      </c>
      <c r="AU293" s="231" t="s">
        <v>85</v>
      </c>
      <c r="AY293" s="18" t="s">
        <v>173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8" t="s">
        <v>83</v>
      </c>
      <c r="BK293" s="232">
        <f>ROUND(I293*H293,2)</f>
        <v>0</v>
      </c>
      <c r="BL293" s="18" t="s">
        <v>178</v>
      </c>
      <c r="BM293" s="231" t="s">
        <v>831</v>
      </c>
    </row>
    <row r="294" s="2" customFormat="1" ht="24.15" customHeight="1">
      <c r="A294" s="39"/>
      <c r="B294" s="40"/>
      <c r="C294" s="220" t="s">
        <v>832</v>
      </c>
      <c r="D294" s="220" t="s">
        <v>174</v>
      </c>
      <c r="E294" s="221" t="s">
        <v>2176</v>
      </c>
      <c r="F294" s="222" t="s">
        <v>2177</v>
      </c>
      <c r="G294" s="223" t="s">
        <v>353</v>
      </c>
      <c r="H294" s="224">
        <v>125</v>
      </c>
      <c r="I294" s="225"/>
      <c r="J294" s="226">
        <f>ROUND(I294*H294,2)</f>
        <v>0</v>
      </c>
      <c r="K294" s="222" t="s">
        <v>283</v>
      </c>
      <c r="L294" s="45"/>
      <c r="M294" s="227" t="s">
        <v>1</v>
      </c>
      <c r="N294" s="228" t="s">
        <v>41</v>
      </c>
      <c r="O294" s="92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1" t="s">
        <v>178</v>
      </c>
      <c r="AT294" s="231" t="s">
        <v>174</v>
      </c>
      <c r="AU294" s="231" t="s">
        <v>85</v>
      </c>
      <c r="AY294" s="18" t="s">
        <v>173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8" t="s">
        <v>83</v>
      </c>
      <c r="BK294" s="232">
        <f>ROUND(I294*H294,2)</f>
        <v>0</v>
      </c>
      <c r="BL294" s="18" t="s">
        <v>178</v>
      </c>
      <c r="BM294" s="231" t="s">
        <v>835</v>
      </c>
    </row>
    <row r="295" s="2" customFormat="1" ht="16.5" customHeight="1">
      <c r="A295" s="39"/>
      <c r="B295" s="40"/>
      <c r="C295" s="275" t="s">
        <v>616</v>
      </c>
      <c r="D295" s="275" t="s">
        <v>335</v>
      </c>
      <c r="E295" s="276" t="s">
        <v>2178</v>
      </c>
      <c r="F295" s="277" t="s">
        <v>2179</v>
      </c>
      <c r="G295" s="278" t="s">
        <v>1028</v>
      </c>
      <c r="H295" s="279">
        <v>16.891999999999999</v>
      </c>
      <c r="I295" s="280"/>
      <c r="J295" s="281">
        <f>ROUND(I295*H295,2)</f>
        <v>0</v>
      </c>
      <c r="K295" s="277" t="s">
        <v>283</v>
      </c>
      <c r="L295" s="282"/>
      <c r="M295" s="283" t="s">
        <v>1</v>
      </c>
      <c r="N295" s="284" t="s">
        <v>41</v>
      </c>
      <c r="O295" s="92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1" t="s">
        <v>213</v>
      </c>
      <c r="AT295" s="231" t="s">
        <v>335</v>
      </c>
      <c r="AU295" s="231" t="s">
        <v>85</v>
      </c>
      <c r="AY295" s="18" t="s">
        <v>173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8" t="s">
        <v>83</v>
      </c>
      <c r="BK295" s="232">
        <f>ROUND(I295*H295,2)</f>
        <v>0</v>
      </c>
      <c r="BL295" s="18" t="s">
        <v>178</v>
      </c>
      <c r="BM295" s="231" t="s">
        <v>840</v>
      </c>
    </row>
    <row r="296" s="12" customFormat="1">
      <c r="A296" s="12"/>
      <c r="B296" s="238"/>
      <c r="C296" s="239"/>
      <c r="D296" s="233" t="s">
        <v>182</v>
      </c>
      <c r="E296" s="240" t="s">
        <v>1</v>
      </c>
      <c r="F296" s="241" t="s">
        <v>2180</v>
      </c>
      <c r="G296" s="239"/>
      <c r="H296" s="242">
        <v>16.891999999999999</v>
      </c>
      <c r="I296" s="243"/>
      <c r="J296" s="239"/>
      <c r="K296" s="239"/>
      <c r="L296" s="244"/>
      <c r="M296" s="245"/>
      <c r="N296" s="246"/>
      <c r="O296" s="246"/>
      <c r="P296" s="246"/>
      <c r="Q296" s="246"/>
      <c r="R296" s="246"/>
      <c r="S296" s="246"/>
      <c r="T296" s="247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T296" s="248" t="s">
        <v>182</v>
      </c>
      <c r="AU296" s="248" t="s">
        <v>85</v>
      </c>
      <c r="AV296" s="12" t="s">
        <v>85</v>
      </c>
      <c r="AW296" s="12" t="s">
        <v>32</v>
      </c>
      <c r="AX296" s="12" t="s">
        <v>76</v>
      </c>
      <c r="AY296" s="248" t="s">
        <v>173</v>
      </c>
    </row>
    <row r="297" s="13" customFormat="1">
      <c r="A297" s="13"/>
      <c r="B297" s="249"/>
      <c r="C297" s="250"/>
      <c r="D297" s="233" t="s">
        <v>182</v>
      </c>
      <c r="E297" s="251" t="s">
        <v>1</v>
      </c>
      <c r="F297" s="252" t="s">
        <v>184</v>
      </c>
      <c r="G297" s="250"/>
      <c r="H297" s="253">
        <v>16.891999999999999</v>
      </c>
      <c r="I297" s="254"/>
      <c r="J297" s="250"/>
      <c r="K297" s="250"/>
      <c r="L297" s="255"/>
      <c r="M297" s="256"/>
      <c r="N297" s="257"/>
      <c r="O297" s="257"/>
      <c r="P297" s="257"/>
      <c r="Q297" s="257"/>
      <c r="R297" s="257"/>
      <c r="S297" s="257"/>
      <c r="T297" s="25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9" t="s">
        <v>182</v>
      </c>
      <c r="AU297" s="259" t="s">
        <v>85</v>
      </c>
      <c r="AV297" s="13" t="s">
        <v>178</v>
      </c>
      <c r="AW297" s="13" t="s">
        <v>32</v>
      </c>
      <c r="AX297" s="13" t="s">
        <v>83</v>
      </c>
      <c r="AY297" s="259" t="s">
        <v>173</v>
      </c>
    </row>
    <row r="298" s="2" customFormat="1" ht="21.75" customHeight="1">
      <c r="A298" s="39"/>
      <c r="B298" s="40"/>
      <c r="C298" s="275" t="s">
        <v>842</v>
      </c>
      <c r="D298" s="275" t="s">
        <v>335</v>
      </c>
      <c r="E298" s="276" t="s">
        <v>2181</v>
      </c>
      <c r="F298" s="277" t="s">
        <v>2182</v>
      </c>
      <c r="G298" s="278" t="s">
        <v>470</v>
      </c>
      <c r="H298" s="279">
        <v>17</v>
      </c>
      <c r="I298" s="280"/>
      <c r="J298" s="281">
        <f>ROUND(I298*H298,2)</f>
        <v>0</v>
      </c>
      <c r="K298" s="277" t="s">
        <v>283</v>
      </c>
      <c r="L298" s="282"/>
      <c r="M298" s="283" t="s">
        <v>1</v>
      </c>
      <c r="N298" s="284" t="s">
        <v>41</v>
      </c>
      <c r="O298" s="92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1" t="s">
        <v>213</v>
      </c>
      <c r="AT298" s="231" t="s">
        <v>335</v>
      </c>
      <c r="AU298" s="231" t="s">
        <v>85</v>
      </c>
      <c r="AY298" s="18" t="s">
        <v>173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8" t="s">
        <v>83</v>
      </c>
      <c r="BK298" s="232">
        <f>ROUND(I298*H298,2)</f>
        <v>0</v>
      </c>
      <c r="BL298" s="18" t="s">
        <v>178</v>
      </c>
      <c r="BM298" s="231" t="s">
        <v>845</v>
      </c>
    </row>
    <row r="299" s="2" customFormat="1" ht="16.5" customHeight="1">
      <c r="A299" s="39"/>
      <c r="B299" s="40"/>
      <c r="C299" s="275" t="s">
        <v>619</v>
      </c>
      <c r="D299" s="275" t="s">
        <v>335</v>
      </c>
      <c r="E299" s="276" t="s">
        <v>2183</v>
      </c>
      <c r="F299" s="277" t="s">
        <v>2184</v>
      </c>
      <c r="G299" s="278" t="s">
        <v>470</v>
      </c>
      <c r="H299" s="279">
        <v>14</v>
      </c>
      <c r="I299" s="280"/>
      <c r="J299" s="281">
        <f>ROUND(I299*H299,2)</f>
        <v>0</v>
      </c>
      <c r="K299" s="277" t="s">
        <v>283</v>
      </c>
      <c r="L299" s="282"/>
      <c r="M299" s="283" t="s">
        <v>1</v>
      </c>
      <c r="N299" s="284" t="s">
        <v>41</v>
      </c>
      <c r="O299" s="92"/>
      <c r="P299" s="229">
        <f>O299*H299</f>
        <v>0</v>
      </c>
      <c r="Q299" s="229">
        <v>0</v>
      </c>
      <c r="R299" s="229">
        <f>Q299*H299</f>
        <v>0</v>
      </c>
      <c r="S299" s="229">
        <v>0</v>
      </c>
      <c r="T299" s="230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1" t="s">
        <v>213</v>
      </c>
      <c r="AT299" s="231" t="s">
        <v>335</v>
      </c>
      <c r="AU299" s="231" t="s">
        <v>85</v>
      </c>
      <c r="AY299" s="18" t="s">
        <v>173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8" t="s">
        <v>83</v>
      </c>
      <c r="BK299" s="232">
        <f>ROUND(I299*H299,2)</f>
        <v>0</v>
      </c>
      <c r="BL299" s="18" t="s">
        <v>178</v>
      </c>
      <c r="BM299" s="231" t="s">
        <v>848</v>
      </c>
    </row>
    <row r="300" s="2" customFormat="1" ht="24.15" customHeight="1">
      <c r="A300" s="39"/>
      <c r="B300" s="40"/>
      <c r="C300" s="220" t="s">
        <v>849</v>
      </c>
      <c r="D300" s="220" t="s">
        <v>174</v>
      </c>
      <c r="E300" s="221" t="s">
        <v>2185</v>
      </c>
      <c r="F300" s="222" t="s">
        <v>2186</v>
      </c>
      <c r="G300" s="223" t="s">
        <v>470</v>
      </c>
      <c r="H300" s="224">
        <v>6</v>
      </c>
      <c r="I300" s="225"/>
      <c r="J300" s="226">
        <f>ROUND(I300*H300,2)</f>
        <v>0</v>
      </c>
      <c r="K300" s="222" t="s">
        <v>283</v>
      </c>
      <c r="L300" s="45"/>
      <c r="M300" s="227" t="s">
        <v>1</v>
      </c>
      <c r="N300" s="228" t="s">
        <v>41</v>
      </c>
      <c r="O300" s="92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1" t="s">
        <v>178</v>
      </c>
      <c r="AT300" s="231" t="s">
        <v>174</v>
      </c>
      <c r="AU300" s="231" t="s">
        <v>85</v>
      </c>
      <c r="AY300" s="18" t="s">
        <v>173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8" t="s">
        <v>83</v>
      </c>
      <c r="BK300" s="232">
        <f>ROUND(I300*H300,2)</f>
        <v>0</v>
      </c>
      <c r="BL300" s="18" t="s">
        <v>178</v>
      </c>
      <c r="BM300" s="231" t="s">
        <v>852</v>
      </c>
    </row>
    <row r="301" s="2" customFormat="1" ht="16.5" customHeight="1">
      <c r="A301" s="39"/>
      <c r="B301" s="40"/>
      <c r="C301" s="275" t="s">
        <v>624</v>
      </c>
      <c r="D301" s="275" t="s">
        <v>335</v>
      </c>
      <c r="E301" s="276" t="s">
        <v>2187</v>
      </c>
      <c r="F301" s="277" t="s">
        <v>2188</v>
      </c>
      <c r="G301" s="278" t="s">
        <v>470</v>
      </c>
      <c r="H301" s="279">
        <v>6</v>
      </c>
      <c r="I301" s="280"/>
      <c r="J301" s="281">
        <f>ROUND(I301*H301,2)</f>
        <v>0</v>
      </c>
      <c r="K301" s="277" t="s">
        <v>283</v>
      </c>
      <c r="L301" s="282"/>
      <c r="M301" s="283" t="s">
        <v>1</v>
      </c>
      <c r="N301" s="284" t="s">
        <v>41</v>
      </c>
      <c r="O301" s="92"/>
      <c r="P301" s="229">
        <f>O301*H301</f>
        <v>0</v>
      </c>
      <c r="Q301" s="229">
        <v>0</v>
      </c>
      <c r="R301" s="229">
        <f>Q301*H301</f>
        <v>0</v>
      </c>
      <c r="S301" s="229">
        <v>0</v>
      </c>
      <c r="T301" s="230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1" t="s">
        <v>213</v>
      </c>
      <c r="AT301" s="231" t="s">
        <v>335</v>
      </c>
      <c r="AU301" s="231" t="s">
        <v>85</v>
      </c>
      <c r="AY301" s="18" t="s">
        <v>173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8" t="s">
        <v>83</v>
      </c>
      <c r="BK301" s="232">
        <f>ROUND(I301*H301,2)</f>
        <v>0</v>
      </c>
      <c r="BL301" s="18" t="s">
        <v>178</v>
      </c>
      <c r="BM301" s="231" t="s">
        <v>857</v>
      </c>
    </row>
    <row r="302" s="2" customFormat="1">
      <c r="A302" s="39"/>
      <c r="B302" s="40"/>
      <c r="C302" s="41"/>
      <c r="D302" s="233" t="s">
        <v>180</v>
      </c>
      <c r="E302" s="41"/>
      <c r="F302" s="234" t="s">
        <v>2189</v>
      </c>
      <c r="G302" s="41"/>
      <c r="H302" s="41"/>
      <c r="I302" s="235"/>
      <c r="J302" s="41"/>
      <c r="K302" s="41"/>
      <c r="L302" s="45"/>
      <c r="M302" s="236"/>
      <c r="N302" s="237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180</v>
      </c>
      <c r="AU302" s="18" t="s">
        <v>85</v>
      </c>
    </row>
    <row r="303" s="2" customFormat="1" ht="24.15" customHeight="1">
      <c r="A303" s="39"/>
      <c r="B303" s="40"/>
      <c r="C303" s="220" t="s">
        <v>862</v>
      </c>
      <c r="D303" s="220" t="s">
        <v>174</v>
      </c>
      <c r="E303" s="221" t="s">
        <v>2190</v>
      </c>
      <c r="F303" s="222" t="s">
        <v>2191</v>
      </c>
      <c r="G303" s="223" t="s">
        <v>470</v>
      </c>
      <c r="H303" s="224">
        <v>32</v>
      </c>
      <c r="I303" s="225"/>
      <c r="J303" s="226">
        <f>ROUND(I303*H303,2)</f>
        <v>0</v>
      </c>
      <c r="K303" s="222" t="s">
        <v>283</v>
      </c>
      <c r="L303" s="45"/>
      <c r="M303" s="227" t="s">
        <v>1</v>
      </c>
      <c r="N303" s="228" t="s">
        <v>41</v>
      </c>
      <c r="O303" s="92"/>
      <c r="P303" s="229">
        <f>O303*H303</f>
        <v>0</v>
      </c>
      <c r="Q303" s="229">
        <v>0</v>
      </c>
      <c r="R303" s="229">
        <f>Q303*H303</f>
        <v>0</v>
      </c>
      <c r="S303" s="229">
        <v>0</v>
      </c>
      <c r="T303" s="230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1" t="s">
        <v>178</v>
      </c>
      <c r="AT303" s="231" t="s">
        <v>174</v>
      </c>
      <c r="AU303" s="231" t="s">
        <v>85</v>
      </c>
      <c r="AY303" s="18" t="s">
        <v>173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8" t="s">
        <v>83</v>
      </c>
      <c r="BK303" s="232">
        <f>ROUND(I303*H303,2)</f>
        <v>0</v>
      </c>
      <c r="BL303" s="18" t="s">
        <v>178</v>
      </c>
      <c r="BM303" s="231" t="s">
        <v>865</v>
      </c>
    </row>
    <row r="304" s="12" customFormat="1">
      <c r="A304" s="12"/>
      <c r="B304" s="238"/>
      <c r="C304" s="239"/>
      <c r="D304" s="233" t="s">
        <v>182</v>
      </c>
      <c r="E304" s="240" t="s">
        <v>1</v>
      </c>
      <c r="F304" s="241" t="s">
        <v>2192</v>
      </c>
      <c r="G304" s="239"/>
      <c r="H304" s="242">
        <v>32</v>
      </c>
      <c r="I304" s="243"/>
      <c r="J304" s="239"/>
      <c r="K304" s="239"/>
      <c r="L304" s="244"/>
      <c r="M304" s="245"/>
      <c r="N304" s="246"/>
      <c r="O304" s="246"/>
      <c r="P304" s="246"/>
      <c r="Q304" s="246"/>
      <c r="R304" s="246"/>
      <c r="S304" s="246"/>
      <c r="T304" s="247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T304" s="248" t="s">
        <v>182</v>
      </c>
      <c r="AU304" s="248" t="s">
        <v>85</v>
      </c>
      <c r="AV304" s="12" t="s">
        <v>85</v>
      </c>
      <c r="AW304" s="12" t="s">
        <v>32</v>
      </c>
      <c r="AX304" s="12" t="s">
        <v>76</v>
      </c>
      <c r="AY304" s="248" t="s">
        <v>173</v>
      </c>
    </row>
    <row r="305" s="13" customFormat="1">
      <c r="A305" s="13"/>
      <c r="B305" s="249"/>
      <c r="C305" s="250"/>
      <c r="D305" s="233" t="s">
        <v>182</v>
      </c>
      <c r="E305" s="251" t="s">
        <v>1</v>
      </c>
      <c r="F305" s="252" t="s">
        <v>184</v>
      </c>
      <c r="G305" s="250"/>
      <c r="H305" s="253">
        <v>32</v>
      </c>
      <c r="I305" s="254"/>
      <c r="J305" s="250"/>
      <c r="K305" s="250"/>
      <c r="L305" s="255"/>
      <c r="M305" s="256"/>
      <c r="N305" s="257"/>
      <c r="O305" s="257"/>
      <c r="P305" s="257"/>
      <c r="Q305" s="257"/>
      <c r="R305" s="257"/>
      <c r="S305" s="257"/>
      <c r="T305" s="25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9" t="s">
        <v>182</v>
      </c>
      <c r="AU305" s="259" t="s">
        <v>85</v>
      </c>
      <c r="AV305" s="13" t="s">
        <v>178</v>
      </c>
      <c r="AW305" s="13" t="s">
        <v>32</v>
      </c>
      <c r="AX305" s="13" t="s">
        <v>83</v>
      </c>
      <c r="AY305" s="259" t="s">
        <v>173</v>
      </c>
    </row>
    <row r="306" s="2" customFormat="1" ht="16.5" customHeight="1">
      <c r="A306" s="39"/>
      <c r="B306" s="40"/>
      <c r="C306" s="275" t="s">
        <v>628</v>
      </c>
      <c r="D306" s="275" t="s">
        <v>335</v>
      </c>
      <c r="E306" s="276" t="s">
        <v>2193</v>
      </c>
      <c r="F306" s="277" t="s">
        <v>2194</v>
      </c>
      <c r="G306" s="278" t="s">
        <v>470</v>
      </c>
      <c r="H306" s="279">
        <v>6</v>
      </c>
      <c r="I306" s="280"/>
      <c r="J306" s="281">
        <f>ROUND(I306*H306,2)</f>
        <v>0</v>
      </c>
      <c r="K306" s="277" t="s">
        <v>283</v>
      </c>
      <c r="L306" s="282"/>
      <c r="M306" s="283" t="s">
        <v>1</v>
      </c>
      <c r="N306" s="284" t="s">
        <v>41</v>
      </c>
      <c r="O306" s="92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1" t="s">
        <v>213</v>
      </c>
      <c r="AT306" s="231" t="s">
        <v>335</v>
      </c>
      <c r="AU306" s="231" t="s">
        <v>85</v>
      </c>
      <c r="AY306" s="18" t="s">
        <v>173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8" t="s">
        <v>83</v>
      </c>
      <c r="BK306" s="232">
        <f>ROUND(I306*H306,2)</f>
        <v>0</v>
      </c>
      <c r="BL306" s="18" t="s">
        <v>178</v>
      </c>
      <c r="BM306" s="231" t="s">
        <v>871</v>
      </c>
    </row>
    <row r="307" s="2" customFormat="1">
      <c r="A307" s="39"/>
      <c r="B307" s="40"/>
      <c r="C307" s="41"/>
      <c r="D307" s="233" t="s">
        <v>180</v>
      </c>
      <c r="E307" s="41"/>
      <c r="F307" s="234" t="s">
        <v>2195</v>
      </c>
      <c r="G307" s="41"/>
      <c r="H307" s="41"/>
      <c r="I307" s="235"/>
      <c r="J307" s="41"/>
      <c r="K307" s="41"/>
      <c r="L307" s="45"/>
      <c r="M307" s="236"/>
      <c r="N307" s="237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180</v>
      </c>
      <c r="AU307" s="18" t="s">
        <v>85</v>
      </c>
    </row>
    <row r="308" s="2" customFormat="1" ht="16.5" customHeight="1">
      <c r="A308" s="39"/>
      <c r="B308" s="40"/>
      <c r="C308" s="275" t="s">
        <v>873</v>
      </c>
      <c r="D308" s="275" t="s">
        <v>335</v>
      </c>
      <c r="E308" s="276" t="s">
        <v>2196</v>
      </c>
      <c r="F308" s="277" t="s">
        <v>2197</v>
      </c>
      <c r="G308" s="278" t="s">
        <v>470</v>
      </c>
      <c r="H308" s="279">
        <v>20</v>
      </c>
      <c r="I308" s="280"/>
      <c r="J308" s="281">
        <f>ROUND(I308*H308,2)</f>
        <v>0</v>
      </c>
      <c r="K308" s="277" t="s">
        <v>283</v>
      </c>
      <c r="L308" s="282"/>
      <c r="M308" s="283" t="s">
        <v>1</v>
      </c>
      <c r="N308" s="284" t="s">
        <v>41</v>
      </c>
      <c r="O308" s="92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1" t="s">
        <v>213</v>
      </c>
      <c r="AT308" s="231" t="s">
        <v>335</v>
      </c>
      <c r="AU308" s="231" t="s">
        <v>85</v>
      </c>
      <c r="AY308" s="18" t="s">
        <v>173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8" t="s">
        <v>83</v>
      </c>
      <c r="BK308" s="232">
        <f>ROUND(I308*H308,2)</f>
        <v>0</v>
      </c>
      <c r="BL308" s="18" t="s">
        <v>178</v>
      </c>
      <c r="BM308" s="231" t="s">
        <v>876</v>
      </c>
    </row>
    <row r="309" s="2" customFormat="1" ht="16.5" customHeight="1">
      <c r="A309" s="39"/>
      <c r="B309" s="40"/>
      <c r="C309" s="275" t="s">
        <v>632</v>
      </c>
      <c r="D309" s="275" t="s">
        <v>335</v>
      </c>
      <c r="E309" s="276" t="s">
        <v>2198</v>
      </c>
      <c r="F309" s="277" t="s">
        <v>2199</v>
      </c>
      <c r="G309" s="278" t="s">
        <v>470</v>
      </c>
      <c r="H309" s="279">
        <v>6</v>
      </c>
      <c r="I309" s="280"/>
      <c r="J309" s="281">
        <f>ROUND(I309*H309,2)</f>
        <v>0</v>
      </c>
      <c r="K309" s="277" t="s">
        <v>283</v>
      </c>
      <c r="L309" s="282"/>
      <c r="M309" s="283" t="s">
        <v>1</v>
      </c>
      <c r="N309" s="284" t="s">
        <v>41</v>
      </c>
      <c r="O309" s="92"/>
      <c r="P309" s="229">
        <f>O309*H309</f>
        <v>0</v>
      </c>
      <c r="Q309" s="229">
        <v>0</v>
      </c>
      <c r="R309" s="229">
        <f>Q309*H309</f>
        <v>0</v>
      </c>
      <c r="S309" s="229">
        <v>0</v>
      </c>
      <c r="T309" s="230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1" t="s">
        <v>213</v>
      </c>
      <c r="AT309" s="231" t="s">
        <v>335</v>
      </c>
      <c r="AU309" s="231" t="s">
        <v>85</v>
      </c>
      <c r="AY309" s="18" t="s">
        <v>173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8" t="s">
        <v>83</v>
      </c>
      <c r="BK309" s="232">
        <f>ROUND(I309*H309,2)</f>
        <v>0</v>
      </c>
      <c r="BL309" s="18" t="s">
        <v>178</v>
      </c>
      <c r="BM309" s="231" t="s">
        <v>880</v>
      </c>
    </row>
    <row r="310" s="2" customFormat="1">
      <c r="A310" s="39"/>
      <c r="B310" s="40"/>
      <c r="C310" s="41"/>
      <c r="D310" s="233" t="s">
        <v>180</v>
      </c>
      <c r="E310" s="41"/>
      <c r="F310" s="234" t="s">
        <v>2200</v>
      </c>
      <c r="G310" s="41"/>
      <c r="H310" s="41"/>
      <c r="I310" s="235"/>
      <c r="J310" s="41"/>
      <c r="K310" s="41"/>
      <c r="L310" s="45"/>
      <c r="M310" s="236"/>
      <c r="N310" s="237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180</v>
      </c>
      <c r="AU310" s="18" t="s">
        <v>85</v>
      </c>
    </row>
    <row r="311" s="2" customFormat="1" ht="24.15" customHeight="1">
      <c r="A311" s="39"/>
      <c r="B311" s="40"/>
      <c r="C311" s="220" t="s">
        <v>882</v>
      </c>
      <c r="D311" s="220" t="s">
        <v>174</v>
      </c>
      <c r="E311" s="221" t="s">
        <v>2201</v>
      </c>
      <c r="F311" s="222" t="s">
        <v>2202</v>
      </c>
      <c r="G311" s="223" t="s">
        <v>470</v>
      </c>
      <c r="H311" s="224">
        <v>1</v>
      </c>
      <c r="I311" s="225"/>
      <c r="J311" s="226">
        <f>ROUND(I311*H311,2)</f>
        <v>0</v>
      </c>
      <c r="K311" s="222" t="s">
        <v>283</v>
      </c>
      <c r="L311" s="45"/>
      <c r="M311" s="227" t="s">
        <v>1</v>
      </c>
      <c r="N311" s="228" t="s">
        <v>41</v>
      </c>
      <c r="O311" s="92"/>
      <c r="P311" s="229">
        <f>O311*H311</f>
        <v>0</v>
      </c>
      <c r="Q311" s="229">
        <v>0</v>
      </c>
      <c r="R311" s="229">
        <f>Q311*H311</f>
        <v>0</v>
      </c>
      <c r="S311" s="229">
        <v>0</v>
      </c>
      <c r="T311" s="230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1" t="s">
        <v>178</v>
      </c>
      <c r="AT311" s="231" t="s">
        <v>174</v>
      </c>
      <c r="AU311" s="231" t="s">
        <v>85</v>
      </c>
      <c r="AY311" s="18" t="s">
        <v>173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8" t="s">
        <v>83</v>
      </c>
      <c r="BK311" s="232">
        <f>ROUND(I311*H311,2)</f>
        <v>0</v>
      </c>
      <c r="BL311" s="18" t="s">
        <v>178</v>
      </c>
      <c r="BM311" s="231" t="s">
        <v>885</v>
      </c>
    </row>
    <row r="312" s="2" customFormat="1" ht="16.5" customHeight="1">
      <c r="A312" s="39"/>
      <c r="B312" s="40"/>
      <c r="C312" s="275" t="s">
        <v>635</v>
      </c>
      <c r="D312" s="275" t="s">
        <v>335</v>
      </c>
      <c r="E312" s="276" t="s">
        <v>2203</v>
      </c>
      <c r="F312" s="277" t="s">
        <v>2204</v>
      </c>
      <c r="G312" s="278" t="s">
        <v>470</v>
      </c>
      <c r="H312" s="279">
        <v>1</v>
      </c>
      <c r="I312" s="280"/>
      <c r="J312" s="281">
        <f>ROUND(I312*H312,2)</f>
        <v>0</v>
      </c>
      <c r="K312" s="277" t="s">
        <v>283</v>
      </c>
      <c r="L312" s="282"/>
      <c r="M312" s="283" t="s">
        <v>1</v>
      </c>
      <c r="N312" s="284" t="s">
        <v>41</v>
      </c>
      <c r="O312" s="92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1" t="s">
        <v>213</v>
      </c>
      <c r="AT312" s="231" t="s">
        <v>335</v>
      </c>
      <c r="AU312" s="231" t="s">
        <v>85</v>
      </c>
      <c r="AY312" s="18" t="s">
        <v>173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8" t="s">
        <v>83</v>
      </c>
      <c r="BK312" s="232">
        <f>ROUND(I312*H312,2)</f>
        <v>0</v>
      </c>
      <c r="BL312" s="18" t="s">
        <v>178</v>
      </c>
      <c r="BM312" s="231" t="s">
        <v>893</v>
      </c>
    </row>
    <row r="313" s="2" customFormat="1" ht="21.75" customHeight="1">
      <c r="A313" s="39"/>
      <c r="B313" s="40"/>
      <c r="C313" s="220" t="s">
        <v>895</v>
      </c>
      <c r="D313" s="220" t="s">
        <v>174</v>
      </c>
      <c r="E313" s="221" t="s">
        <v>2205</v>
      </c>
      <c r="F313" s="222" t="s">
        <v>2206</v>
      </c>
      <c r="G313" s="223" t="s">
        <v>470</v>
      </c>
      <c r="H313" s="224">
        <v>5</v>
      </c>
      <c r="I313" s="225"/>
      <c r="J313" s="226">
        <f>ROUND(I313*H313,2)</f>
        <v>0</v>
      </c>
      <c r="K313" s="222" t="s">
        <v>283</v>
      </c>
      <c r="L313" s="45"/>
      <c r="M313" s="227" t="s">
        <v>1</v>
      </c>
      <c r="N313" s="228" t="s">
        <v>41</v>
      </c>
      <c r="O313" s="92"/>
      <c r="P313" s="229">
        <f>O313*H313</f>
        <v>0</v>
      </c>
      <c r="Q313" s="229">
        <v>0</v>
      </c>
      <c r="R313" s="229">
        <f>Q313*H313</f>
        <v>0</v>
      </c>
      <c r="S313" s="229">
        <v>0</v>
      </c>
      <c r="T313" s="230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1" t="s">
        <v>178</v>
      </c>
      <c r="AT313" s="231" t="s">
        <v>174</v>
      </c>
      <c r="AU313" s="231" t="s">
        <v>85</v>
      </c>
      <c r="AY313" s="18" t="s">
        <v>173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8" t="s">
        <v>83</v>
      </c>
      <c r="BK313" s="232">
        <f>ROUND(I313*H313,2)</f>
        <v>0</v>
      </c>
      <c r="BL313" s="18" t="s">
        <v>178</v>
      </c>
      <c r="BM313" s="231" t="s">
        <v>898</v>
      </c>
    </row>
    <row r="314" s="2" customFormat="1" ht="16.5" customHeight="1">
      <c r="A314" s="39"/>
      <c r="B314" s="40"/>
      <c r="C314" s="275" t="s">
        <v>639</v>
      </c>
      <c r="D314" s="275" t="s">
        <v>335</v>
      </c>
      <c r="E314" s="276" t="s">
        <v>2207</v>
      </c>
      <c r="F314" s="277" t="s">
        <v>2208</v>
      </c>
      <c r="G314" s="278" t="s">
        <v>470</v>
      </c>
      <c r="H314" s="279">
        <v>5</v>
      </c>
      <c r="I314" s="280"/>
      <c r="J314" s="281">
        <f>ROUND(I314*H314,2)</f>
        <v>0</v>
      </c>
      <c r="K314" s="277" t="s">
        <v>283</v>
      </c>
      <c r="L314" s="282"/>
      <c r="M314" s="283" t="s">
        <v>1</v>
      </c>
      <c r="N314" s="284" t="s">
        <v>41</v>
      </c>
      <c r="O314" s="92"/>
      <c r="P314" s="229">
        <f>O314*H314</f>
        <v>0</v>
      </c>
      <c r="Q314" s="229">
        <v>0</v>
      </c>
      <c r="R314" s="229">
        <f>Q314*H314</f>
        <v>0</v>
      </c>
      <c r="S314" s="229">
        <v>0</v>
      </c>
      <c r="T314" s="230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1" t="s">
        <v>213</v>
      </c>
      <c r="AT314" s="231" t="s">
        <v>335</v>
      </c>
      <c r="AU314" s="231" t="s">
        <v>85</v>
      </c>
      <c r="AY314" s="18" t="s">
        <v>173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8" t="s">
        <v>83</v>
      </c>
      <c r="BK314" s="232">
        <f>ROUND(I314*H314,2)</f>
        <v>0</v>
      </c>
      <c r="BL314" s="18" t="s">
        <v>178</v>
      </c>
      <c r="BM314" s="231" t="s">
        <v>902</v>
      </c>
    </row>
    <row r="315" s="2" customFormat="1" ht="24.15" customHeight="1">
      <c r="A315" s="39"/>
      <c r="B315" s="40"/>
      <c r="C315" s="220" t="s">
        <v>905</v>
      </c>
      <c r="D315" s="220" t="s">
        <v>174</v>
      </c>
      <c r="E315" s="221" t="s">
        <v>2209</v>
      </c>
      <c r="F315" s="222" t="s">
        <v>2210</v>
      </c>
      <c r="G315" s="223" t="s">
        <v>470</v>
      </c>
      <c r="H315" s="224">
        <v>6</v>
      </c>
      <c r="I315" s="225"/>
      <c r="J315" s="226">
        <f>ROUND(I315*H315,2)</f>
        <v>0</v>
      </c>
      <c r="K315" s="222" t="s">
        <v>283</v>
      </c>
      <c r="L315" s="45"/>
      <c r="M315" s="227" t="s">
        <v>1</v>
      </c>
      <c r="N315" s="228" t="s">
        <v>41</v>
      </c>
      <c r="O315" s="92"/>
      <c r="P315" s="229">
        <f>O315*H315</f>
        <v>0</v>
      </c>
      <c r="Q315" s="229">
        <v>0</v>
      </c>
      <c r="R315" s="229">
        <f>Q315*H315</f>
        <v>0</v>
      </c>
      <c r="S315" s="229">
        <v>0</v>
      </c>
      <c r="T315" s="230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1" t="s">
        <v>178</v>
      </c>
      <c r="AT315" s="231" t="s">
        <v>174</v>
      </c>
      <c r="AU315" s="231" t="s">
        <v>85</v>
      </c>
      <c r="AY315" s="18" t="s">
        <v>173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8" t="s">
        <v>83</v>
      </c>
      <c r="BK315" s="232">
        <f>ROUND(I315*H315,2)</f>
        <v>0</v>
      </c>
      <c r="BL315" s="18" t="s">
        <v>178</v>
      </c>
      <c r="BM315" s="231" t="s">
        <v>908</v>
      </c>
    </row>
    <row r="316" s="2" customFormat="1" ht="21.75" customHeight="1">
      <c r="A316" s="39"/>
      <c r="B316" s="40"/>
      <c r="C316" s="275" t="s">
        <v>642</v>
      </c>
      <c r="D316" s="275" t="s">
        <v>335</v>
      </c>
      <c r="E316" s="276" t="s">
        <v>2211</v>
      </c>
      <c r="F316" s="277" t="s">
        <v>2212</v>
      </c>
      <c r="G316" s="278" t="s">
        <v>470</v>
      </c>
      <c r="H316" s="279">
        <v>6</v>
      </c>
      <c r="I316" s="280"/>
      <c r="J316" s="281">
        <f>ROUND(I316*H316,2)</f>
        <v>0</v>
      </c>
      <c r="K316" s="277" t="s">
        <v>283</v>
      </c>
      <c r="L316" s="282"/>
      <c r="M316" s="283" t="s">
        <v>1</v>
      </c>
      <c r="N316" s="284" t="s">
        <v>41</v>
      </c>
      <c r="O316" s="92"/>
      <c r="P316" s="229">
        <f>O316*H316</f>
        <v>0</v>
      </c>
      <c r="Q316" s="229">
        <v>0</v>
      </c>
      <c r="R316" s="229">
        <f>Q316*H316</f>
        <v>0</v>
      </c>
      <c r="S316" s="229">
        <v>0</v>
      </c>
      <c r="T316" s="230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1" t="s">
        <v>213</v>
      </c>
      <c r="AT316" s="231" t="s">
        <v>335</v>
      </c>
      <c r="AU316" s="231" t="s">
        <v>85</v>
      </c>
      <c r="AY316" s="18" t="s">
        <v>173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8" t="s">
        <v>83</v>
      </c>
      <c r="BK316" s="232">
        <f>ROUND(I316*H316,2)</f>
        <v>0</v>
      </c>
      <c r="BL316" s="18" t="s">
        <v>178</v>
      </c>
      <c r="BM316" s="231" t="s">
        <v>911</v>
      </c>
    </row>
    <row r="317" s="2" customFormat="1" ht="16.5" customHeight="1">
      <c r="A317" s="39"/>
      <c r="B317" s="40"/>
      <c r="C317" s="275" t="s">
        <v>912</v>
      </c>
      <c r="D317" s="275" t="s">
        <v>335</v>
      </c>
      <c r="E317" s="276" t="s">
        <v>2213</v>
      </c>
      <c r="F317" s="277" t="s">
        <v>2214</v>
      </c>
      <c r="G317" s="278" t="s">
        <v>470</v>
      </c>
      <c r="H317" s="279">
        <v>12</v>
      </c>
      <c r="I317" s="280"/>
      <c r="J317" s="281">
        <f>ROUND(I317*H317,2)</f>
        <v>0</v>
      </c>
      <c r="K317" s="277" t="s">
        <v>283</v>
      </c>
      <c r="L317" s="282"/>
      <c r="M317" s="283" t="s">
        <v>1</v>
      </c>
      <c r="N317" s="284" t="s">
        <v>41</v>
      </c>
      <c r="O317" s="92"/>
      <c r="P317" s="229">
        <f>O317*H317</f>
        <v>0</v>
      </c>
      <c r="Q317" s="229">
        <v>0</v>
      </c>
      <c r="R317" s="229">
        <f>Q317*H317</f>
        <v>0</v>
      </c>
      <c r="S317" s="229">
        <v>0</v>
      </c>
      <c r="T317" s="230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1" t="s">
        <v>213</v>
      </c>
      <c r="AT317" s="231" t="s">
        <v>335</v>
      </c>
      <c r="AU317" s="231" t="s">
        <v>85</v>
      </c>
      <c r="AY317" s="18" t="s">
        <v>173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8" t="s">
        <v>83</v>
      </c>
      <c r="BK317" s="232">
        <f>ROUND(I317*H317,2)</f>
        <v>0</v>
      </c>
      <c r="BL317" s="18" t="s">
        <v>178</v>
      </c>
      <c r="BM317" s="231" t="s">
        <v>915</v>
      </c>
    </row>
    <row r="318" s="2" customFormat="1" ht="66.75" customHeight="1">
      <c r="A318" s="39"/>
      <c r="B318" s="40"/>
      <c r="C318" s="220" t="s">
        <v>649</v>
      </c>
      <c r="D318" s="220" t="s">
        <v>174</v>
      </c>
      <c r="E318" s="221" t="s">
        <v>2215</v>
      </c>
      <c r="F318" s="222" t="s">
        <v>2216</v>
      </c>
      <c r="G318" s="223" t="s">
        <v>353</v>
      </c>
      <c r="H318" s="224">
        <v>70</v>
      </c>
      <c r="I318" s="225"/>
      <c r="J318" s="226">
        <f>ROUND(I318*H318,2)</f>
        <v>0</v>
      </c>
      <c r="K318" s="222" t="s">
        <v>283</v>
      </c>
      <c r="L318" s="45"/>
      <c r="M318" s="227" t="s">
        <v>1</v>
      </c>
      <c r="N318" s="228" t="s">
        <v>41</v>
      </c>
      <c r="O318" s="92"/>
      <c r="P318" s="229">
        <f>O318*H318</f>
        <v>0</v>
      </c>
      <c r="Q318" s="229">
        <v>0</v>
      </c>
      <c r="R318" s="229">
        <f>Q318*H318</f>
        <v>0</v>
      </c>
      <c r="S318" s="229">
        <v>0</v>
      </c>
      <c r="T318" s="230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1" t="s">
        <v>178</v>
      </c>
      <c r="AT318" s="231" t="s">
        <v>174</v>
      </c>
      <c r="AU318" s="231" t="s">
        <v>85</v>
      </c>
      <c r="AY318" s="18" t="s">
        <v>173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8" t="s">
        <v>83</v>
      </c>
      <c r="BK318" s="232">
        <f>ROUND(I318*H318,2)</f>
        <v>0</v>
      </c>
      <c r="BL318" s="18" t="s">
        <v>178</v>
      </c>
      <c r="BM318" s="231" t="s">
        <v>918</v>
      </c>
    </row>
    <row r="319" s="2" customFormat="1" ht="55.5" customHeight="1">
      <c r="A319" s="39"/>
      <c r="B319" s="40"/>
      <c r="C319" s="220" t="s">
        <v>921</v>
      </c>
      <c r="D319" s="220" t="s">
        <v>174</v>
      </c>
      <c r="E319" s="221" t="s">
        <v>2217</v>
      </c>
      <c r="F319" s="222" t="s">
        <v>2218</v>
      </c>
      <c r="G319" s="223" t="s">
        <v>353</v>
      </c>
      <c r="H319" s="224">
        <v>70</v>
      </c>
      <c r="I319" s="225"/>
      <c r="J319" s="226">
        <f>ROUND(I319*H319,2)</f>
        <v>0</v>
      </c>
      <c r="K319" s="222" t="s">
        <v>283</v>
      </c>
      <c r="L319" s="45"/>
      <c r="M319" s="227" t="s">
        <v>1</v>
      </c>
      <c r="N319" s="228" t="s">
        <v>41</v>
      </c>
      <c r="O319" s="92"/>
      <c r="P319" s="229">
        <f>O319*H319</f>
        <v>0</v>
      </c>
      <c r="Q319" s="229">
        <v>0</v>
      </c>
      <c r="R319" s="229">
        <f>Q319*H319</f>
        <v>0</v>
      </c>
      <c r="S319" s="229">
        <v>0</v>
      </c>
      <c r="T319" s="230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1" t="s">
        <v>178</v>
      </c>
      <c r="AT319" s="231" t="s">
        <v>174</v>
      </c>
      <c r="AU319" s="231" t="s">
        <v>85</v>
      </c>
      <c r="AY319" s="18" t="s">
        <v>173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8" t="s">
        <v>83</v>
      </c>
      <c r="BK319" s="232">
        <f>ROUND(I319*H319,2)</f>
        <v>0</v>
      </c>
      <c r="BL319" s="18" t="s">
        <v>178</v>
      </c>
      <c r="BM319" s="231" t="s">
        <v>924</v>
      </c>
    </row>
    <row r="320" s="2" customFormat="1" ht="24.15" customHeight="1">
      <c r="A320" s="39"/>
      <c r="B320" s="40"/>
      <c r="C320" s="220" t="s">
        <v>653</v>
      </c>
      <c r="D320" s="220" t="s">
        <v>174</v>
      </c>
      <c r="E320" s="221" t="s">
        <v>2219</v>
      </c>
      <c r="F320" s="222" t="s">
        <v>1996</v>
      </c>
      <c r="G320" s="223" t="s">
        <v>304</v>
      </c>
      <c r="H320" s="224">
        <v>25</v>
      </c>
      <c r="I320" s="225"/>
      <c r="J320" s="226">
        <f>ROUND(I320*H320,2)</f>
        <v>0</v>
      </c>
      <c r="K320" s="222" t="s">
        <v>283</v>
      </c>
      <c r="L320" s="45"/>
      <c r="M320" s="227" t="s">
        <v>1</v>
      </c>
      <c r="N320" s="228" t="s">
        <v>41</v>
      </c>
      <c r="O320" s="92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1" t="s">
        <v>178</v>
      </c>
      <c r="AT320" s="231" t="s">
        <v>174</v>
      </c>
      <c r="AU320" s="231" t="s">
        <v>85</v>
      </c>
      <c r="AY320" s="18" t="s">
        <v>173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8" t="s">
        <v>83</v>
      </c>
      <c r="BK320" s="232">
        <f>ROUND(I320*H320,2)</f>
        <v>0</v>
      </c>
      <c r="BL320" s="18" t="s">
        <v>178</v>
      </c>
      <c r="BM320" s="231" t="s">
        <v>927</v>
      </c>
    </row>
    <row r="321" s="11" customFormat="1" ht="25.92" customHeight="1">
      <c r="A321" s="11"/>
      <c r="B321" s="206"/>
      <c r="C321" s="207"/>
      <c r="D321" s="208" t="s">
        <v>75</v>
      </c>
      <c r="E321" s="209" t="s">
        <v>171</v>
      </c>
      <c r="F321" s="209" t="s">
        <v>172</v>
      </c>
      <c r="G321" s="207"/>
      <c r="H321" s="207"/>
      <c r="I321" s="210"/>
      <c r="J321" s="211">
        <f>BK321</f>
        <v>0</v>
      </c>
      <c r="K321" s="207"/>
      <c r="L321" s="212"/>
      <c r="M321" s="213"/>
      <c r="N321" s="214"/>
      <c r="O321" s="214"/>
      <c r="P321" s="215">
        <f>SUM(P322:P333)</f>
        <v>0</v>
      </c>
      <c r="Q321" s="214"/>
      <c r="R321" s="215">
        <f>SUM(R322:R333)</f>
        <v>0</v>
      </c>
      <c r="S321" s="214"/>
      <c r="T321" s="216">
        <f>SUM(T322:T333)</f>
        <v>0</v>
      </c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R321" s="217" t="s">
        <v>83</v>
      </c>
      <c r="AT321" s="218" t="s">
        <v>75</v>
      </c>
      <c r="AU321" s="218" t="s">
        <v>76</v>
      </c>
      <c r="AY321" s="217" t="s">
        <v>173</v>
      </c>
      <c r="BK321" s="219">
        <f>SUM(BK322:BK333)</f>
        <v>0</v>
      </c>
    </row>
    <row r="322" s="2" customFormat="1" ht="49.05" customHeight="1">
      <c r="A322" s="39"/>
      <c r="B322" s="40"/>
      <c r="C322" s="220" t="s">
        <v>928</v>
      </c>
      <c r="D322" s="220" t="s">
        <v>174</v>
      </c>
      <c r="E322" s="221" t="s">
        <v>185</v>
      </c>
      <c r="F322" s="222" t="s">
        <v>186</v>
      </c>
      <c r="G322" s="223" t="s">
        <v>177</v>
      </c>
      <c r="H322" s="224">
        <v>2.5</v>
      </c>
      <c r="I322" s="225"/>
      <c r="J322" s="226">
        <f>ROUND(I322*H322,2)</f>
        <v>0</v>
      </c>
      <c r="K322" s="222" t="s">
        <v>1</v>
      </c>
      <c r="L322" s="45"/>
      <c r="M322" s="227" t="s">
        <v>1</v>
      </c>
      <c r="N322" s="228" t="s">
        <v>41</v>
      </c>
      <c r="O322" s="92"/>
      <c r="P322" s="229">
        <f>O322*H322</f>
        <v>0</v>
      </c>
      <c r="Q322" s="229">
        <v>0</v>
      </c>
      <c r="R322" s="229">
        <f>Q322*H322</f>
        <v>0</v>
      </c>
      <c r="S322" s="229">
        <v>0</v>
      </c>
      <c r="T322" s="230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1" t="s">
        <v>178</v>
      </c>
      <c r="AT322" s="231" t="s">
        <v>174</v>
      </c>
      <c r="AU322" s="231" t="s">
        <v>83</v>
      </c>
      <c r="AY322" s="18" t="s">
        <v>173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8" t="s">
        <v>83</v>
      </c>
      <c r="BK322" s="232">
        <f>ROUND(I322*H322,2)</f>
        <v>0</v>
      </c>
      <c r="BL322" s="18" t="s">
        <v>178</v>
      </c>
      <c r="BM322" s="231" t="s">
        <v>931</v>
      </c>
    </row>
    <row r="323" s="2" customFormat="1">
      <c r="A323" s="39"/>
      <c r="B323" s="40"/>
      <c r="C323" s="41"/>
      <c r="D323" s="233" t="s">
        <v>180</v>
      </c>
      <c r="E323" s="41"/>
      <c r="F323" s="234" t="s">
        <v>181</v>
      </c>
      <c r="G323" s="41"/>
      <c r="H323" s="41"/>
      <c r="I323" s="235"/>
      <c r="J323" s="41"/>
      <c r="K323" s="41"/>
      <c r="L323" s="45"/>
      <c r="M323" s="236"/>
      <c r="N323" s="237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180</v>
      </c>
      <c r="AU323" s="18" t="s">
        <v>83</v>
      </c>
    </row>
    <row r="324" s="2" customFormat="1" ht="44.25" customHeight="1">
      <c r="A324" s="39"/>
      <c r="B324" s="40"/>
      <c r="C324" s="220" t="s">
        <v>658</v>
      </c>
      <c r="D324" s="220" t="s">
        <v>174</v>
      </c>
      <c r="E324" s="221" t="s">
        <v>190</v>
      </c>
      <c r="F324" s="222" t="s">
        <v>191</v>
      </c>
      <c r="G324" s="223" t="s">
        <v>177</v>
      </c>
      <c r="H324" s="224">
        <v>0.02</v>
      </c>
      <c r="I324" s="225"/>
      <c r="J324" s="226">
        <f>ROUND(I324*H324,2)</f>
        <v>0</v>
      </c>
      <c r="K324" s="222" t="s">
        <v>1</v>
      </c>
      <c r="L324" s="45"/>
      <c r="M324" s="227" t="s">
        <v>1</v>
      </c>
      <c r="N324" s="228" t="s">
        <v>41</v>
      </c>
      <c r="O324" s="92"/>
      <c r="P324" s="229">
        <f>O324*H324</f>
        <v>0</v>
      </c>
      <c r="Q324" s="229">
        <v>0</v>
      </c>
      <c r="R324" s="229">
        <f>Q324*H324</f>
        <v>0</v>
      </c>
      <c r="S324" s="229">
        <v>0</v>
      </c>
      <c r="T324" s="230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1" t="s">
        <v>178</v>
      </c>
      <c r="AT324" s="231" t="s">
        <v>174</v>
      </c>
      <c r="AU324" s="231" t="s">
        <v>83</v>
      </c>
      <c r="AY324" s="18" t="s">
        <v>173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8" t="s">
        <v>83</v>
      </c>
      <c r="BK324" s="232">
        <f>ROUND(I324*H324,2)</f>
        <v>0</v>
      </c>
      <c r="BL324" s="18" t="s">
        <v>178</v>
      </c>
      <c r="BM324" s="231" t="s">
        <v>935</v>
      </c>
    </row>
    <row r="325" s="2" customFormat="1">
      <c r="A325" s="39"/>
      <c r="B325" s="40"/>
      <c r="C325" s="41"/>
      <c r="D325" s="233" t="s">
        <v>180</v>
      </c>
      <c r="E325" s="41"/>
      <c r="F325" s="234" t="s">
        <v>181</v>
      </c>
      <c r="G325" s="41"/>
      <c r="H325" s="41"/>
      <c r="I325" s="235"/>
      <c r="J325" s="41"/>
      <c r="K325" s="41"/>
      <c r="L325" s="45"/>
      <c r="M325" s="236"/>
      <c r="N325" s="237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180</v>
      </c>
      <c r="AU325" s="18" t="s">
        <v>83</v>
      </c>
    </row>
    <row r="326" s="2" customFormat="1" ht="44.25" customHeight="1">
      <c r="A326" s="39"/>
      <c r="B326" s="40"/>
      <c r="C326" s="220" t="s">
        <v>936</v>
      </c>
      <c r="D326" s="220" t="s">
        <v>174</v>
      </c>
      <c r="E326" s="221" t="s">
        <v>204</v>
      </c>
      <c r="F326" s="222" t="s">
        <v>205</v>
      </c>
      <c r="G326" s="223" t="s">
        <v>177</v>
      </c>
      <c r="H326" s="224">
        <v>0.014999999999999999</v>
      </c>
      <c r="I326" s="225"/>
      <c r="J326" s="226">
        <f>ROUND(I326*H326,2)</f>
        <v>0</v>
      </c>
      <c r="K326" s="222" t="s">
        <v>1</v>
      </c>
      <c r="L326" s="45"/>
      <c r="M326" s="227" t="s">
        <v>1</v>
      </c>
      <c r="N326" s="228" t="s">
        <v>41</v>
      </c>
      <c r="O326" s="92"/>
      <c r="P326" s="229">
        <f>O326*H326</f>
        <v>0</v>
      </c>
      <c r="Q326" s="229">
        <v>0</v>
      </c>
      <c r="R326" s="229">
        <f>Q326*H326</f>
        <v>0</v>
      </c>
      <c r="S326" s="229">
        <v>0</v>
      </c>
      <c r="T326" s="230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1" t="s">
        <v>178</v>
      </c>
      <c r="AT326" s="231" t="s">
        <v>174</v>
      </c>
      <c r="AU326" s="231" t="s">
        <v>83</v>
      </c>
      <c r="AY326" s="18" t="s">
        <v>173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8" t="s">
        <v>83</v>
      </c>
      <c r="BK326" s="232">
        <f>ROUND(I326*H326,2)</f>
        <v>0</v>
      </c>
      <c r="BL326" s="18" t="s">
        <v>178</v>
      </c>
      <c r="BM326" s="231" t="s">
        <v>939</v>
      </c>
    </row>
    <row r="327" s="2" customFormat="1">
      <c r="A327" s="39"/>
      <c r="B327" s="40"/>
      <c r="C327" s="41"/>
      <c r="D327" s="233" t="s">
        <v>180</v>
      </c>
      <c r="E327" s="41"/>
      <c r="F327" s="234" t="s">
        <v>181</v>
      </c>
      <c r="G327" s="41"/>
      <c r="H327" s="41"/>
      <c r="I327" s="235"/>
      <c r="J327" s="41"/>
      <c r="K327" s="41"/>
      <c r="L327" s="45"/>
      <c r="M327" s="236"/>
      <c r="N327" s="237"/>
      <c r="O327" s="92"/>
      <c r="P327" s="92"/>
      <c r="Q327" s="92"/>
      <c r="R327" s="92"/>
      <c r="S327" s="92"/>
      <c r="T327" s="93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180</v>
      </c>
      <c r="AU327" s="18" t="s">
        <v>83</v>
      </c>
    </row>
    <row r="328" s="2" customFormat="1" ht="33" customHeight="1">
      <c r="A328" s="39"/>
      <c r="B328" s="40"/>
      <c r="C328" s="220" t="s">
        <v>662</v>
      </c>
      <c r="D328" s="220" t="s">
        <v>174</v>
      </c>
      <c r="E328" s="221" t="s">
        <v>1935</v>
      </c>
      <c r="F328" s="222" t="s">
        <v>244</v>
      </c>
      <c r="G328" s="223" t="s">
        <v>177</v>
      </c>
      <c r="H328" s="224">
        <v>0.050000000000000003</v>
      </c>
      <c r="I328" s="225"/>
      <c r="J328" s="226">
        <f>ROUND(I328*H328,2)</f>
        <v>0</v>
      </c>
      <c r="K328" s="222" t="s">
        <v>1</v>
      </c>
      <c r="L328" s="45"/>
      <c r="M328" s="227" t="s">
        <v>1</v>
      </c>
      <c r="N328" s="228" t="s">
        <v>41</v>
      </c>
      <c r="O328" s="92"/>
      <c r="P328" s="229">
        <f>O328*H328</f>
        <v>0</v>
      </c>
      <c r="Q328" s="229">
        <v>0</v>
      </c>
      <c r="R328" s="229">
        <f>Q328*H328</f>
        <v>0</v>
      </c>
      <c r="S328" s="229">
        <v>0</v>
      </c>
      <c r="T328" s="230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1" t="s">
        <v>178</v>
      </c>
      <c r="AT328" s="231" t="s">
        <v>174</v>
      </c>
      <c r="AU328" s="231" t="s">
        <v>83</v>
      </c>
      <c r="AY328" s="18" t="s">
        <v>173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8" t="s">
        <v>83</v>
      </c>
      <c r="BK328" s="232">
        <f>ROUND(I328*H328,2)</f>
        <v>0</v>
      </c>
      <c r="BL328" s="18" t="s">
        <v>178</v>
      </c>
      <c r="BM328" s="231" t="s">
        <v>942</v>
      </c>
    </row>
    <row r="329" s="2" customFormat="1">
      <c r="A329" s="39"/>
      <c r="B329" s="40"/>
      <c r="C329" s="41"/>
      <c r="D329" s="233" t="s">
        <v>180</v>
      </c>
      <c r="E329" s="41"/>
      <c r="F329" s="234" t="s">
        <v>181</v>
      </c>
      <c r="G329" s="41"/>
      <c r="H329" s="41"/>
      <c r="I329" s="235"/>
      <c r="J329" s="41"/>
      <c r="K329" s="41"/>
      <c r="L329" s="45"/>
      <c r="M329" s="236"/>
      <c r="N329" s="237"/>
      <c r="O329" s="92"/>
      <c r="P329" s="92"/>
      <c r="Q329" s="92"/>
      <c r="R329" s="92"/>
      <c r="S329" s="92"/>
      <c r="T329" s="93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180</v>
      </c>
      <c r="AU329" s="18" t="s">
        <v>83</v>
      </c>
    </row>
    <row r="330" s="2" customFormat="1" ht="44.25" customHeight="1">
      <c r="A330" s="39"/>
      <c r="B330" s="40"/>
      <c r="C330" s="220" t="s">
        <v>943</v>
      </c>
      <c r="D330" s="220" t="s">
        <v>174</v>
      </c>
      <c r="E330" s="221" t="s">
        <v>247</v>
      </c>
      <c r="F330" s="222" t="s">
        <v>248</v>
      </c>
      <c r="G330" s="223" t="s">
        <v>177</v>
      </c>
      <c r="H330" s="224">
        <v>0.25</v>
      </c>
      <c r="I330" s="225"/>
      <c r="J330" s="226">
        <f>ROUND(I330*H330,2)</f>
        <v>0</v>
      </c>
      <c r="K330" s="222" t="s">
        <v>1</v>
      </c>
      <c r="L330" s="45"/>
      <c r="M330" s="227" t="s">
        <v>1</v>
      </c>
      <c r="N330" s="228" t="s">
        <v>41</v>
      </c>
      <c r="O330" s="92"/>
      <c r="P330" s="229">
        <f>O330*H330</f>
        <v>0</v>
      </c>
      <c r="Q330" s="229">
        <v>0</v>
      </c>
      <c r="R330" s="229">
        <f>Q330*H330</f>
        <v>0</v>
      </c>
      <c r="S330" s="229">
        <v>0</v>
      </c>
      <c r="T330" s="230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1" t="s">
        <v>178</v>
      </c>
      <c r="AT330" s="231" t="s">
        <v>174</v>
      </c>
      <c r="AU330" s="231" t="s">
        <v>83</v>
      </c>
      <c r="AY330" s="18" t="s">
        <v>173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8" t="s">
        <v>83</v>
      </c>
      <c r="BK330" s="232">
        <f>ROUND(I330*H330,2)</f>
        <v>0</v>
      </c>
      <c r="BL330" s="18" t="s">
        <v>178</v>
      </c>
      <c r="BM330" s="231" t="s">
        <v>946</v>
      </c>
    </row>
    <row r="331" s="2" customFormat="1">
      <c r="A331" s="39"/>
      <c r="B331" s="40"/>
      <c r="C331" s="41"/>
      <c r="D331" s="233" t="s">
        <v>180</v>
      </c>
      <c r="E331" s="41"/>
      <c r="F331" s="234" t="s">
        <v>181</v>
      </c>
      <c r="G331" s="41"/>
      <c r="H331" s="41"/>
      <c r="I331" s="235"/>
      <c r="J331" s="41"/>
      <c r="K331" s="41"/>
      <c r="L331" s="45"/>
      <c r="M331" s="236"/>
      <c r="N331" s="237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180</v>
      </c>
      <c r="AU331" s="18" t="s">
        <v>83</v>
      </c>
    </row>
    <row r="332" s="2" customFormat="1" ht="37.8" customHeight="1">
      <c r="A332" s="39"/>
      <c r="B332" s="40"/>
      <c r="C332" s="220" t="s">
        <v>666</v>
      </c>
      <c r="D332" s="220" t="s">
        <v>174</v>
      </c>
      <c r="E332" s="221" t="s">
        <v>252</v>
      </c>
      <c r="F332" s="222" t="s">
        <v>253</v>
      </c>
      <c r="G332" s="223" t="s">
        <v>177</v>
      </c>
      <c r="H332" s="224">
        <v>0.5</v>
      </c>
      <c r="I332" s="225"/>
      <c r="J332" s="226">
        <f>ROUND(I332*H332,2)</f>
        <v>0</v>
      </c>
      <c r="K332" s="222" t="s">
        <v>1</v>
      </c>
      <c r="L332" s="45"/>
      <c r="M332" s="227" t="s">
        <v>1</v>
      </c>
      <c r="N332" s="228" t="s">
        <v>41</v>
      </c>
      <c r="O332" s="92"/>
      <c r="P332" s="229">
        <f>O332*H332</f>
        <v>0</v>
      </c>
      <c r="Q332" s="229">
        <v>0</v>
      </c>
      <c r="R332" s="229">
        <f>Q332*H332</f>
        <v>0</v>
      </c>
      <c r="S332" s="229">
        <v>0</v>
      </c>
      <c r="T332" s="230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1" t="s">
        <v>178</v>
      </c>
      <c r="AT332" s="231" t="s">
        <v>174</v>
      </c>
      <c r="AU332" s="231" t="s">
        <v>83</v>
      </c>
      <c r="AY332" s="18" t="s">
        <v>173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8" t="s">
        <v>83</v>
      </c>
      <c r="BK332" s="232">
        <f>ROUND(I332*H332,2)</f>
        <v>0</v>
      </c>
      <c r="BL332" s="18" t="s">
        <v>178</v>
      </c>
      <c r="BM332" s="231" t="s">
        <v>949</v>
      </c>
    </row>
    <row r="333" s="2" customFormat="1">
      <c r="A333" s="39"/>
      <c r="B333" s="40"/>
      <c r="C333" s="41"/>
      <c r="D333" s="233" t="s">
        <v>180</v>
      </c>
      <c r="E333" s="41"/>
      <c r="F333" s="234" t="s">
        <v>181</v>
      </c>
      <c r="G333" s="41"/>
      <c r="H333" s="41"/>
      <c r="I333" s="235"/>
      <c r="J333" s="41"/>
      <c r="K333" s="41"/>
      <c r="L333" s="45"/>
      <c r="M333" s="236"/>
      <c r="N333" s="237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180</v>
      </c>
      <c r="AU333" s="18" t="s">
        <v>83</v>
      </c>
    </row>
    <row r="334" s="11" customFormat="1" ht="25.92" customHeight="1">
      <c r="A334" s="11"/>
      <c r="B334" s="206"/>
      <c r="C334" s="207"/>
      <c r="D334" s="208" t="s">
        <v>75</v>
      </c>
      <c r="E334" s="209" t="s">
        <v>2220</v>
      </c>
      <c r="F334" s="209" t="s">
        <v>2221</v>
      </c>
      <c r="G334" s="207"/>
      <c r="H334" s="207"/>
      <c r="I334" s="210"/>
      <c r="J334" s="211">
        <f>BK334</f>
        <v>0</v>
      </c>
      <c r="K334" s="207"/>
      <c r="L334" s="212"/>
      <c r="M334" s="213"/>
      <c r="N334" s="214"/>
      <c r="O334" s="214"/>
      <c r="P334" s="215">
        <f>SUM(P335:P350)</f>
        <v>0</v>
      </c>
      <c r="Q334" s="214"/>
      <c r="R334" s="215">
        <f>SUM(R335:R350)</f>
        <v>0</v>
      </c>
      <c r="S334" s="214"/>
      <c r="T334" s="216">
        <f>SUM(T335:T350)</f>
        <v>0</v>
      </c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R334" s="217" t="s">
        <v>178</v>
      </c>
      <c r="AT334" s="218" t="s">
        <v>75</v>
      </c>
      <c r="AU334" s="218" t="s">
        <v>76</v>
      </c>
      <c r="AY334" s="217" t="s">
        <v>173</v>
      </c>
      <c r="BK334" s="219">
        <f>SUM(BK335:BK350)</f>
        <v>0</v>
      </c>
    </row>
    <row r="335" s="2" customFormat="1" ht="24.15" customHeight="1">
      <c r="A335" s="39"/>
      <c r="B335" s="40"/>
      <c r="C335" s="220" t="s">
        <v>954</v>
      </c>
      <c r="D335" s="220" t="s">
        <v>174</v>
      </c>
      <c r="E335" s="221" t="s">
        <v>2222</v>
      </c>
      <c r="F335" s="222" t="s">
        <v>2223</v>
      </c>
      <c r="G335" s="223" t="s">
        <v>2224</v>
      </c>
      <c r="H335" s="224">
        <v>320</v>
      </c>
      <c r="I335" s="225"/>
      <c r="J335" s="226">
        <f>ROUND(I335*H335,2)</f>
        <v>0</v>
      </c>
      <c r="K335" s="222" t="s">
        <v>283</v>
      </c>
      <c r="L335" s="45"/>
      <c r="M335" s="227" t="s">
        <v>1</v>
      </c>
      <c r="N335" s="228" t="s">
        <v>41</v>
      </c>
      <c r="O335" s="92"/>
      <c r="P335" s="229">
        <f>O335*H335</f>
        <v>0</v>
      </c>
      <c r="Q335" s="229">
        <v>0</v>
      </c>
      <c r="R335" s="229">
        <f>Q335*H335</f>
        <v>0</v>
      </c>
      <c r="S335" s="229">
        <v>0</v>
      </c>
      <c r="T335" s="230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1" t="s">
        <v>272</v>
      </c>
      <c r="AT335" s="231" t="s">
        <v>174</v>
      </c>
      <c r="AU335" s="231" t="s">
        <v>83</v>
      </c>
      <c r="AY335" s="18" t="s">
        <v>173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8" t="s">
        <v>83</v>
      </c>
      <c r="BK335" s="232">
        <f>ROUND(I335*H335,2)</f>
        <v>0</v>
      </c>
      <c r="BL335" s="18" t="s">
        <v>272</v>
      </c>
      <c r="BM335" s="231" t="s">
        <v>957</v>
      </c>
    </row>
    <row r="336" s="12" customFormat="1">
      <c r="A336" s="12"/>
      <c r="B336" s="238"/>
      <c r="C336" s="239"/>
      <c r="D336" s="233" t="s">
        <v>182</v>
      </c>
      <c r="E336" s="240" t="s">
        <v>1</v>
      </c>
      <c r="F336" s="241" t="s">
        <v>2225</v>
      </c>
      <c r="G336" s="239"/>
      <c r="H336" s="242">
        <v>200</v>
      </c>
      <c r="I336" s="243"/>
      <c r="J336" s="239"/>
      <c r="K336" s="239"/>
      <c r="L336" s="244"/>
      <c r="M336" s="245"/>
      <c r="N336" s="246"/>
      <c r="O336" s="246"/>
      <c r="P336" s="246"/>
      <c r="Q336" s="246"/>
      <c r="R336" s="246"/>
      <c r="S336" s="246"/>
      <c r="T336" s="247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T336" s="248" t="s">
        <v>182</v>
      </c>
      <c r="AU336" s="248" t="s">
        <v>83</v>
      </c>
      <c r="AV336" s="12" t="s">
        <v>85</v>
      </c>
      <c r="AW336" s="12" t="s">
        <v>32</v>
      </c>
      <c r="AX336" s="12" t="s">
        <v>76</v>
      </c>
      <c r="AY336" s="248" t="s">
        <v>173</v>
      </c>
    </row>
    <row r="337" s="12" customFormat="1">
      <c r="A337" s="12"/>
      <c r="B337" s="238"/>
      <c r="C337" s="239"/>
      <c r="D337" s="233" t="s">
        <v>182</v>
      </c>
      <c r="E337" s="240" t="s">
        <v>1</v>
      </c>
      <c r="F337" s="241" t="s">
        <v>2226</v>
      </c>
      <c r="G337" s="239"/>
      <c r="H337" s="242">
        <v>120</v>
      </c>
      <c r="I337" s="243"/>
      <c r="J337" s="239"/>
      <c r="K337" s="239"/>
      <c r="L337" s="244"/>
      <c r="M337" s="245"/>
      <c r="N337" s="246"/>
      <c r="O337" s="246"/>
      <c r="P337" s="246"/>
      <c r="Q337" s="246"/>
      <c r="R337" s="246"/>
      <c r="S337" s="246"/>
      <c r="T337" s="247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T337" s="248" t="s">
        <v>182</v>
      </c>
      <c r="AU337" s="248" t="s">
        <v>83</v>
      </c>
      <c r="AV337" s="12" t="s">
        <v>85</v>
      </c>
      <c r="AW337" s="12" t="s">
        <v>32</v>
      </c>
      <c r="AX337" s="12" t="s">
        <v>76</v>
      </c>
      <c r="AY337" s="248" t="s">
        <v>173</v>
      </c>
    </row>
    <row r="338" s="13" customFormat="1">
      <c r="A338" s="13"/>
      <c r="B338" s="249"/>
      <c r="C338" s="250"/>
      <c r="D338" s="233" t="s">
        <v>182</v>
      </c>
      <c r="E338" s="251" t="s">
        <v>1</v>
      </c>
      <c r="F338" s="252" t="s">
        <v>184</v>
      </c>
      <c r="G338" s="250"/>
      <c r="H338" s="253">
        <v>320</v>
      </c>
      <c r="I338" s="254"/>
      <c r="J338" s="250"/>
      <c r="K338" s="250"/>
      <c r="L338" s="255"/>
      <c r="M338" s="256"/>
      <c r="N338" s="257"/>
      <c r="O338" s="257"/>
      <c r="P338" s="257"/>
      <c r="Q338" s="257"/>
      <c r="R338" s="257"/>
      <c r="S338" s="257"/>
      <c r="T338" s="25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9" t="s">
        <v>182</v>
      </c>
      <c r="AU338" s="259" t="s">
        <v>83</v>
      </c>
      <c r="AV338" s="13" t="s">
        <v>178</v>
      </c>
      <c r="AW338" s="13" t="s">
        <v>32</v>
      </c>
      <c r="AX338" s="13" t="s">
        <v>83</v>
      </c>
      <c r="AY338" s="259" t="s">
        <v>173</v>
      </c>
    </row>
    <row r="339" s="2" customFormat="1" ht="24.15" customHeight="1">
      <c r="A339" s="39"/>
      <c r="B339" s="40"/>
      <c r="C339" s="220" t="s">
        <v>670</v>
      </c>
      <c r="D339" s="220" t="s">
        <v>174</v>
      </c>
      <c r="E339" s="221" t="s">
        <v>2227</v>
      </c>
      <c r="F339" s="222" t="s">
        <v>2228</v>
      </c>
      <c r="G339" s="223" t="s">
        <v>282</v>
      </c>
      <c r="H339" s="224">
        <v>1</v>
      </c>
      <c r="I339" s="225"/>
      <c r="J339" s="226">
        <f>ROUND(I339*H339,2)</f>
        <v>0</v>
      </c>
      <c r="K339" s="222" t="s">
        <v>1</v>
      </c>
      <c r="L339" s="45"/>
      <c r="M339" s="227" t="s">
        <v>1</v>
      </c>
      <c r="N339" s="228" t="s">
        <v>41</v>
      </c>
      <c r="O339" s="92"/>
      <c r="P339" s="229">
        <f>O339*H339</f>
        <v>0</v>
      </c>
      <c r="Q339" s="229">
        <v>0</v>
      </c>
      <c r="R339" s="229">
        <f>Q339*H339</f>
        <v>0</v>
      </c>
      <c r="S339" s="229">
        <v>0</v>
      </c>
      <c r="T339" s="230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1" t="s">
        <v>178</v>
      </c>
      <c r="AT339" s="231" t="s">
        <v>174</v>
      </c>
      <c r="AU339" s="231" t="s">
        <v>83</v>
      </c>
      <c r="AY339" s="18" t="s">
        <v>173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8" t="s">
        <v>83</v>
      </c>
      <c r="BK339" s="232">
        <f>ROUND(I339*H339,2)</f>
        <v>0</v>
      </c>
      <c r="BL339" s="18" t="s">
        <v>178</v>
      </c>
      <c r="BM339" s="231" t="s">
        <v>966</v>
      </c>
    </row>
    <row r="340" s="2" customFormat="1">
      <c r="A340" s="39"/>
      <c r="B340" s="40"/>
      <c r="C340" s="41"/>
      <c r="D340" s="233" t="s">
        <v>180</v>
      </c>
      <c r="E340" s="41"/>
      <c r="F340" s="234" t="s">
        <v>2229</v>
      </c>
      <c r="G340" s="41"/>
      <c r="H340" s="41"/>
      <c r="I340" s="235"/>
      <c r="J340" s="41"/>
      <c r="K340" s="41"/>
      <c r="L340" s="45"/>
      <c r="M340" s="236"/>
      <c r="N340" s="237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180</v>
      </c>
      <c r="AU340" s="18" t="s">
        <v>83</v>
      </c>
    </row>
    <row r="341" s="2" customFormat="1" ht="16.5" customHeight="1">
      <c r="A341" s="39"/>
      <c r="B341" s="40"/>
      <c r="C341" s="220" t="s">
        <v>963</v>
      </c>
      <c r="D341" s="220" t="s">
        <v>174</v>
      </c>
      <c r="E341" s="221" t="s">
        <v>2230</v>
      </c>
      <c r="F341" s="222" t="s">
        <v>2231</v>
      </c>
      <c r="G341" s="223" t="s">
        <v>282</v>
      </c>
      <c r="H341" s="224">
        <v>1</v>
      </c>
      <c r="I341" s="225"/>
      <c r="J341" s="226">
        <f>ROUND(I341*H341,2)</f>
        <v>0</v>
      </c>
      <c r="K341" s="222" t="s">
        <v>1</v>
      </c>
      <c r="L341" s="45"/>
      <c r="M341" s="227" t="s">
        <v>1</v>
      </c>
      <c r="N341" s="228" t="s">
        <v>41</v>
      </c>
      <c r="O341" s="92"/>
      <c r="P341" s="229">
        <f>O341*H341</f>
        <v>0</v>
      </c>
      <c r="Q341" s="229">
        <v>0</v>
      </c>
      <c r="R341" s="229">
        <f>Q341*H341</f>
        <v>0</v>
      </c>
      <c r="S341" s="229">
        <v>0</v>
      </c>
      <c r="T341" s="230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1" t="s">
        <v>178</v>
      </c>
      <c r="AT341" s="231" t="s">
        <v>174</v>
      </c>
      <c r="AU341" s="231" t="s">
        <v>83</v>
      </c>
      <c r="AY341" s="18" t="s">
        <v>173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8" t="s">
        <v>83</v>
      </c>
      <c r="BK341" s="232">
        <f>ROUND(I341*H341,2)</f>
        <v>0</v>
      </c>
      <c r="BL341" s="18" t="s">
        <v>178</v>
      </c>
      <c r="BM341" s="231" t="s">
        <v>970</v>
      </c>
    </row>
    <row r="342" s="2" customFormat="1" ht="24.15" customHeight="1">
      <c r="A342" s="39"/>
      <c r="B342" s="40"/>
      <c r="C342" s="220" t="s">
        <v>676</v>
      </c>
      <c r="D342" s="220" t="s">
        <v>174</v>
      </c>
      <c r="E342" s="221" t="s">
        <v>2232</v>
      </c>
      <c r="F342" s="222" t="s">
        <v>2233</v>
      </c>
      <c r="G342" s="223" t="s">
        <v>2224</v>
      </c>
      <c r="H342" s="224">
        <v>196</v>
      </c>
      <c r="I342" s="225"/>
      <c r="J342" s="226">
        <f>ROUND(I342*H342,2)</f>
        <v>0</v>
      </c>
      <c r="K342" s="222" t="s">
        <v>283</v>
      </c>
      <c r="L342" s="45"/>
      <c r="M342" s="227" t="s">
        <v>1</v>
      </c>
      <c r="N342" s="228" t="s">
        <v>41</v>
      </c>
      <c r="O342" s="92"/>
      <c r="P342" s="229">
        <f>O342*H342</f>
        <v>0</v>
      </c>
      <c r="Q342" s="229">
        <v>0</v>
      </c>
      <c r="R342" s="229">
        <f>Q342*H342</f>
        <v>0</v>
      </c>
      <c r="S342" s="229">
        <v>0</v>
      </c>
      <c r="T342" s="230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1" t="s">
        <v>272</v>
      </c>
      <c r="AT342" s="231" t="s">
        <v>174</v>
      </c>
      <c r="AU342" s="231" t="s">
        <v>83</v>
      </c>
      <c r="AY342" s="18" t="s">
        <v>173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18" t="s">
        <v>83</v>
      </c>
      <c r="BK342" s="232">
        <f>ROUND(I342*H342,2)</f>
        <v>0</v>
      </c>
      <c r="BL342" s="18" t="s">
        <v>272</v>
      </c>
      <c r="BM342" s="231" t="s">
        <v>961</v>
      </c>
    </row>
    <row r="343" s="12" customFormat="1">
      <c r="A343" s="12"/>
      <c r="B343" s="238"/>
      <c r="C343" s="239"/>
      <c r="D343" s="233" t="s">
        <v>182</v>
      </c>
      <c r="E343" s="240" t="s">
        <v>1</v>
      </c>
      <c r="F343" s="241" t="s">
        <v>2234</v>
      </c>
      <c r="G343" s="239"/>
      <c r="H343" s="242">
        <v>16</v>
      </c>
      <c r="I343" s="243"/>
      <c r="J343" s="239"/>
      <c r="K343" s="239"/>
      <c r="L343" s="244"/>
      <c r="M343" s="245"/>
      <c r="N343" s="246"/>
      <c r="O343" s="246"/>
      <c r="P343" s="246"/>
      <c r="Q343" s="246"/>
      <c r="R343" s="246"/>
      <c r="S343" s="246"/>
      <c r="T343" s="247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T343" s="248" t="s">
        <v>182</v>
      </c>
      <c r="AU343" s="248" t="s">
        <v>83</v>
      </c>
      <c r="AV343" s="12" t="s">
        <v>85</v>
      </c>
      <c r="AW343" s="12" t="s">
        <v>32</v>
      </c>
      <c r="AX343" s="12" t="s">
        <v>76</v>
      </c>
      <c r="AY343" s="248" t="s">
        <v>173</v>
      </c>
    </row>
    <row r="344" s="12" customFormat="1">
      <c r="A344" s="12"/>
      <c r="B344" s="238"/>
      <c r="C344" s="239"/>
      <c r="D344" s="233" t="s">
        <v>182</v>
      </c>
      <c r="E344" s="240" t="s">
        <v>1</v>
      </c>
      <c r="F344" s="241" t="s">
        <v>2235</v>
      </c>
      <c r="G344" s="239"/>
      <c r="H344" s="242">
        <v>80</v>
      </c>
      <c r="I344" s="243"/>
      <c r="J344" s="239"/>
      <c r="K344" s="239"/>
      <c r="L344" s="244"/>
      <c r="M344" s="245"/>
      <c r="N344" s="246"/>
      <c r="O344" s="246"/>
      <c r="P344" s="246"/>
      <c r="Q344" s="246"/>
      <c r="R344" s="246"/>
      <c r="S344" s="246"/>
      <c r="T344" s="247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T344" s="248" t="s">
        <v>182</v>
      </c>
      <c r="AU344" s="248" t="s">
        <v>83</v>
      </c>
      <c r="AV344" s="12" t="s">
        <v>85</v>
      </c>
      <c r="AW344" s="12" t="s">
        <v>32</v>
      </c>
      <c r="AX344" s="12" t="s">
        <v>76</v>
      </c>
      <c r="AY344" s="248" t="s">
        <v>173</v>
      </c>
    </row>
    <row r="345" s="12" customFormat="1">
      <c r="A345" s="12"/>
      <c r="B345" s="238"/>
      <c r="C345" s="239"/>
      <c r="D345" s="233" t="s">
        <v>182</v>
      </c>
      <c r="E345" s="240" t="s">
        <v>1</v>
      </c>
      <c r="F345" s="241" t="s">
        <v>2236</v>
      </c>
      <c r="G345" s="239"/>
      <c r="H345" s="242">
        <v>8</v>
      </c>
      <c r="I345" s="243"/>
      <c r="J345" s="239"/>
      <c r="K345" s="239"/>
      <c r="L345" s="244"/>
      <c r="M345" s="245"/>
      <c r="N345" s="246"/>
      <c r="O345" s="246"/>
      <c r="P345" s="246"/>
      <c r="Q345" s="246"/>
      <c r="R345" s="246"/>
      <c r="S345" s="246"/>
      <c r="T345" s="247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T345" s="248" t="s">
        <v>182</v>
      </c>
      <c r="AU345" s="248" t="s">
        <v>83</v>
      </c>
      <c r="AV345" s="12" t="s">
        <v>85</v>
      </c>
      <c r="AW345" s="12" t="s">
        <v>32</v>
      </c>
      <c r="AX345" s="12" t="s">
        <v>76</v>
      </c>
      <c r="AY345" s="248" t="s">
        <v>173</v>
      </c>
    </row>
    <row r="346" s="12" customFormat="1">
      <c r="A346" s="12"/>
      <c r="B346" s="238"/>
      <c r="C346" s="239"/>
      <c r="D346" s="233" t="s">
        <v>182</v>
      </c>
      <c r="E346" s="240" t="s">
        <v>1</v>
      </c>
      <c r="F346" s="241" t="s">
        <v>2237</v>
      </c>
      <c r="G346" s="239"/>
      <c r="H346" s="242">
        <v>40</v>
      </c>
      <c r="I346" s="243"/>
      <c r="J346" s="239"/>
      <c r="K346" s="239"/>
      <c r="L346" s="244"/>
      <c r="M346" s="245"/>
      <c r="N346" s="246"/>
      <c r="O346" s="246"/>
      <c r="P346" s="246"/>
      <c r="Q346" s="246"/>
      <c r="R346" s="246"/>
      <c r="S346" s="246"/>
      <c r="T346" s="247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T346" s="248" t="s">
        <v>182</v>
      </c>
      <c r="AU346" s="248" t="s">
        <v>83</v>
      </c>
      <c r="AV346" s="12" t="s">
        <v>85</v>
      </c>
      <c r="AW346" s="12" t="s">
        <v>32</v>
      </c>
      <c r="AX346" s="12" t="s">
        <v>76</v>
      </c>
      <c r="AY346" s="248" t="s">
        <v>173</v>
      </c>
    </row>
    <row r="347" s="12" customFormat="1">
      <c r="A347" s="12"/>
      <c r="B347" s="238"/>
      <c r="C347" s="239"/>
      <c r="D347" s="233" t="s">
        <v>182</v>
      </c>
      <c r="E347" s="240" t="s">
        <v>1</v>
      </c>
      <c r="F347" s="241" t="s">
        <v>2238</v>
      </c>
      <c r="G347" s="239"/>
      <c r="H347" s="242">
        <v>12</v>
      </c>
      <c r="I347" s="243"/>
      <c r="J347" s="239"/>
      <c r="K347" s="239"/>
      <c r="L347" s="244"/>
      <c r="M347" s="245"/>
      <c r="N347" s="246"/>
      <c r="O347" s="246"/>
      <c r="P347" s="246"/>
      <c r="Q347" s="246"/>
      <c r="R347" s="246"/>
      <c r="S347" s="246"/>
      <c r="T347" s="247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T347" s="248" t="s">
        <v>182</v>
      </c>
      <c r="AU347" s="248" t="s">
        <v>83</v>
      </c>
      <c r="AV347" s="12" t="s">
        <v>85</v>
      </c>
      <c r="AW347" s="12" t="s">
        <v>32</v>
      </c>
      <c r="AX347" s="12" t="s">
        <v>76</v>
      </c>
      <c r="AY347" s="248" t="s">
        <v>173</v>
      </c>
    </row>
    <row r="348" s="12" customFormat="1">
      <c r="A348" s="12"/>
      <c r="B348" s="238"/>
      <c r="C348" s="239"/>
      <c r="D348" s="233" t="s">
        <v>182</v>
      </c>
      <c r="E348" s="240" t="s">
        <v>1</v>
      </c>
      <c r="F348" s="241" t="s">
        <v>2239</v>
      </c>
      <c r="G348" s="239"/>
      <c r="H348" s="242">
        <v>32</v>
      </c>
      <c r="I348" s="243"/>
      <c r="J348" s="239"/>
      <c r="K348" s="239"/>
      <c r="L348" s="244"/>
      <c r="M348" s="245"/>
      <c r="N348" s="246"/>
      <c r="O348" s="246"/>
      <c r="P348" s="246"/>
      <c r="Q348" s="246"/>
      <c r="R348" s="246"/>
      <c r="S348" s="246"/>
      <c r="T348" s="247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T348" s="248" t="s">
        <v>182</v>
      </c>
      <c r="AU348" s="248" t="s">
        <v>83</v>
      </c>
      <c r="AV348" s="12" t="s">
        <v>85</v>
      </c>
      <c r="AW348" s="12" t="s">
        <v>32</v>
      </c>
      <c r="AX348" s="12" t="s">
        <v>76</v>
      </c>
      <c r="AY348" s="248" t="s">
        <v>173</v>
      </c>
    </row>
    <row r="349" s="12" customFormat="1">
      <c r="A349" s="12"/>
      <c r="B349" s="238"/>
      <c r="C349" s="239"/>
      <c r="D349" s="233" t="s">
        <v>182</v>
      </c>
      <c r="E349" s="240" t="s">
        <v>1</v>
      </c>
      <c r="F349" s="241" t="s">
        <v>2240</v>
      </c>
      <c r="G349" s="239"/>
      <c r="H349" s="242">
        <v>8</v>
      </c>
      <c r="I349" s="243"/>
      <c r="J349" s="239"/>
      <c r="K349" s="239"/>
      <c r="L349" s="244"/>
      <c r="M349" s="245"/>
      <c r="N349" s="246"/>
      <c r="O349" s="246"/>
      <c r="P349" s="246"/>
      <c r="Q349" s="246"/>
      <c r="R349" s="246"/>
      <c r="S349" s="246"/>
      <c r="T349" s="247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T349" s="248" t="s">
        <v>182</v>
      </c>
      <c r="AU349" s="248" t="s">
        <v>83</v>
      </c>
      <c r="AV349" s="12" t="s">
        <v>85</v>
      </c>
      <c r="AW349" s="12" t="s">
        <v>32</v>
      </c>
      <c r="AX349" s="12" t="s">
        <v>76</v>
      </c>
      <c r="AY349" s="248" t="s">
        <v>173</v>
      </c>
    </row>
    <row r="350" s="13" customFormat="1">
      <c r="A350" s="13"/>
      <c r="B350" s="249"/>
      <c r="C350" s="250"/>
      <c r="D350" s="233" t="s">
        <v>182</v>
      </c>
      <c r="E350" s="251" t="s">
        <v>1</v>
      </c>
      <c r="F350" s="252" t="s">
        <v>184</v>
      </c>
      <c r="G350" s="250"/>
      <c r="H350" s="253">
        <v>196</v>
      </c>
      <c r="I350" s="254"/>
      <c r="J350" s="250"/>
      <c r="K350" s="250"/>
      <c r="L350" s="255"/>
      <c r="M350" s="260"/>
      <c r="N350" s="261"/>
      <c r="O350" s="261"/>
      <c r="P350" s="261"/>
      <c r="Q350" s="261"/>
      <c r="R350" s="261"/>
      <c r="S350" s="261"/>
      <c r="T350" s="26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9" t="s">
        <v>182</v>
      </c>
      <c r="AU350" s="259" t="s">
        <v>83</v>
      </c>
      <c r="AV350" s="13" t="s">
        <v>178</v>
      </c>
      <c r="AW350" s="13" t="s">
        <v>32</v>
      </c>
      <c r="AX350" s="13" t="s">
        <v>83</v>
      </c>
      <c r="AY350" s="259" t="s">
        <v>173</v>
      </c>
    </row>
    <row r="351" s="2" customFormat="1" ht="6.96" customHeight="1">
      <c r="A351" s="39"/>
      <c r="B351" s="67"/>
      <c r="C351" s="68"/>
      <c r="D351" s="68"/>
      <c r="E351" s="68"/>
      <c r="F351" s="68"/>
      <c r="G351" s="68"/>
      <c r="H351" s="68"/>
      <c r="I351" s="68"/>
      <c r="J351" s="68"/>
      <c r="K351" s="68"/>
      <c r="L351" s="45"/>
      <c r="M351" s="39"/>
      <c r="O351" s="39"/>
      <c r="P351" s="39"/>
      <c r="Q351" s="39"/>
      <c r="R351" s="39"/>
      <c r="S351" s="39"/>
      <c r="T351" s="39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</row>
  </sheetData>
  <sheetProtection sheet="1" autoFilter="0" formatColumns="0" formatRows="0" objects="1" scenarios="1" spinCount="100000" saltValue="Aud/JBiINlVoi6XVKKpcqcuHwiQHCQJv+vpQ0ehfsKe72E0TMmb4cS/fl0GQ81HQDARMBdGutgYNH8kMzDzCxA==" hashValue="8fpqAO2bvaDWIG8UoUqz73RKnPVN1HEmuEm1gLGSl2KZPieAGnmCwi8+bKBRSaAVEmNuuNwyOs7KfjArzLkhrQ==" algorithmName="SHA-512" password="CC35"/>
  <autoFilter ref="C127:K35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146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Rekonstrukce VB ŽST Senice na Hané</v>
      </c>
      <c r="F7" s="151"/>
      <c r="G7" s="151"/>
      <c r="H7" s="151"/>
      <c r="L7" s="21"/>
    </row>
    <row r="8" s="1" customFormat="1" ht="12" customHeight="1">
      <c r="B8" s="21"/>
      <c r="D8" s="151" t="s">
        <v>147</v>
      </c>
      <c r="L8" s="21"/>
    </row>
    <row r="9" s="2" customFormat="1" ht="16.5" customHeight="1">
      <c r="A9" s="39"/>
      <c r="B9" s="45"/>
      <c r="C9" s="39"/>
      <c r="D9" s="39"/>
      <c r="E9" s="152" t="s">
        <v>374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149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2241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16. 5. 2023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83.25" customHeight="1">
      <c r="A29" s="155"/>
      <c r="B29" s="156"/>
      <c r="C29" s="155"/>
      <c r="D29" s="155"/>
      <c r="E29" s="157" t="s">
        <v>151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ROUND(J141,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ROUND((SUM(BE141:BE602)),  2)</f>
        <v>0</v>
      </c>
      <c r="G35" s="39"/>
      <c r="H35" s="39"/>
      <c r="I35" s="165">
        <v>0.20999999999999999</v>
      </c>
      <c r="J35" s="164">
        <f>ROUND(((SUM(BE141:BE602))*I35),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ROUND((SUM(BF141:BF602)),  2)</f>
        <v>0</v>
      </c>
      <c r="G36" s="39"/>
      <c r="H36" s="39"/>
      <c r="I36" s="165">
        <v>0.14999999999999999</v>
      </c>
      <c r="J36" s="164">
        <f>ROUND(((SUM(BF141:BF602))*I36),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ROUND((SUM(BG141:BG602)),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ROUND((SUM(BH141:BH602)),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ROUND((SUM(BI141:BI602)),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Rekonstrukce VB ŽST Senice na Hané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147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374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149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86-71-86.05 - D.2.2.1 - Slaboproudé rozvody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16. 5. 2023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 státní organizace</v>
      </c>
      <c r="G93" s="41"/>
      <c r="H93" s="41"/>
      <c r="I93" s="33" t="s">
        <v>30</v>
      </c>
      <c r="J93" s="37" t="str">
        <f>E23</f>
        <v>SAGASTA s. r. 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153</v>
      </c>
      <c r="D96" s="186"/>
      <c r="E96" s="186"/>
      <c r="F96" s="186"/>
      <c r="G96" s="186"/>
      <c r="H96" s="186"/>
      <c r="I96" s="186"/>
      <c r="J96" s="187" t="s">
        <v>154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155</v>
      </c>
      <c r="D98" s="41"/>
      <c r="E98" s="41"/>
      <c r="F98" s="41"/>
      <c r="G98" s="41"/>
      <c r="H98" s="41"/>
      <c r="I98" s="41"/>
      <c r="J98" s="111">
        <f>J141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156</v>
      </c>
    </row>
    <row r="99" s="9" customFormat="1" ht="24.96" customHeight="1">
      <c r="A99" s="9"/>
      <c r="B99" s="189"/>
      <c r="C99" s="190"/>
      <c r="D99" s="191" t="s">
        <v>294</v>
      </c>
      <c r="E99" s="192"/>
      <c r="F99" s="192"/>
      <c r="G99" s="192"/>
      <c r="H99" s="192"/>
      <c r="I99" s="192"/>
      <c r="J99" s="193">
        <f>J142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68"/>
      <c r="C100" s="134"/>
      <c r="D100" s="269" t="s">
        <v>297</v>
      </c>
      <c r="E100" s="270"/>
      <c r="F100" s="270"/>
      <c r="G100" s="270"/>
      <c r="H100" s="270"/>
      <c r="I100" s="270"/>
      <c r="J100" s="271">
        <f>J143</f>
        <v>0</v>
      </c>
      <c r="K100" s="134"/>
      <c r="L100" s="272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68"/>
      <c r="C101" s="134"/>
      <c r="D101" s="269" t="s">
        <v>2242</v>
      </c>
      <c r="E101" s="270"/>
      <c r="F101" s="270"/>
      <c r="G101" s="270"/>
      <c r="H101" s="270"/>
      <c r="I101" s="270"/>
      <c r="J101" s="271">
        <f>J146</f>
        <v>0</v>
      </c>
      <c r="K101" s="134"/>
      <c r="L101" s="272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9" customFormat="1" ht="24.96" customHeight="1">
      <c r="A102" s="9"/>
      <c r="B102" s="189"/>
      <c r="C102" s="190"/>
      <c r="D102" s="191" t="s">
        <v>380</v>
      </c>
      <c r="E102" s="192"/>
      <c r="F102" s="192"/>
      <c r="G102" s="192"/>
      <c r="H102" s="192"/>
      <c r="I102" s="192"/>
      <c r="J102" s="193">
        <f>J163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4" customFormat="1" ht="19.92" customHeight="1">
      <c r="A103" s="14"/>
      <c r="B103" s="268"/>
      <c r="C103" s="134"/>
      <c r="D103" s="269" t="s">
        <v>2243</v>
      </c>
      <c r="E103" s="270"/>
      <c r="F103" s="270"/>
      <c r="G103" s="270"/>
      <c r="H103" s="270"/>
      <c r="I103" s="270"/>
      <c r="J103" s="271">
        <f>J164</f>
        <v>0</v>
      </c>
      <c r="K103" s="134"/>
      <c r="L103" s="272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14" customFormat="1" ht="19.92" customHeight="1">
      <c r="A104" s="14"/>
      <c r="B104" s="268"/>
      <c r="C104" s="134"/>
      <c r="D104" s="269" t="s">
        <v>2244</v>
      </c>
      <c r="E104" s="270"/>
      <c r="F104" s="270"/>
      <c r="G104" s="270"/>
      <c r="H104" s="270"/>
      <c r="I104" s="270"/>
      <c r="J104" s="271">
        <f>J174</f>
        <v>0</v>
      </c>
      <c r="K104" s="134"/>
      <c r="L104" s="272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="14" customFormat="1" ht="19.92" customHeight="1">
      <c r="A105" s="14"/>
      <c r="B105" s="268"/>
      <c r="C105" s="134"/>
      <c r="D105" s="269" t="s">
        <v>2245</v>
      </c>
      <c r="E105" s="270"/>
      <c r="F105" s="270"/>
      <c r="G105" s="270"/>
      <c r="H105" s="270"/>
      <c r="I105" s="270"/>
      <c r="J105" s="271">
        <f>J188</f>
        <v>0</v>
      </c>
      <c r="K105" s="134"/>
      <c r="L105" s="272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14" customFormat="1" ht="19.92" customHeight="1">
      <c r="A106" s="14"/>
      <c r="B106" s="268"/>
      <c r="C106" s="134"/>
      <c r="D106" s="269" t="s">
        <v>2246</v>
      </c>
      <c r="E106" s="270"/>
      <c r="F106" s="270"/>
      <c r="G106" s="270"/>
      <c r="H106" s="270"/>
      <c r="I106" s="270"/>
      <c r="J106" s="271">
        <f>J219</f>
        <v>0</v>
      </c>
      <c r="K106" s="134"/>
      <c r="L106" s="272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="14" customFormat="1" ht="19.92" customHeight="1">
      <c r="A107" s="14"/>
      <c r="B107" s="268"/>
      <c r="C107" s="134"/>
      <c r="D107" s="269" t="s">
        <v>2247</v>
      </c>
      <c r="E107" s="270"/>
      <c r="F107" s="270"/>
      <c r="G107" s="270"/>
      <c r="H107" s="270"/>
      <c r="I107" s="270"/>
      <c r="J107" s="271">
        <f>J264</f>
        <v>0</v>
      </c>
      <c r="K107" s="134"/>
      <c r="L107" s="272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="14" customFormat="1" ht="19.92" customHeight="1">
      <c r="A108" s="14"/>
      <c r="B108" s="268"/>
      <c r="C108" s="134"/>
      <c r="D108" s="269" t="s">
        <v>2248</v>
      </c>
      <c r="E108" s="270"/>
      <c r="F108" s="270"/>
      <c r="G108" s="270"/>
      <c r="H108" s="270"/>
      <c r="I108" s="270"/>
      <c r="J108" s="271">
        <f>J273</f>
        <v>0</v>
      </c>
      <c r="K108" s="134"/>
      <c r="L108" s="272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</row>
    <row r="109" s="14" customFormat="1" ht="19.92" customHeight="1">
      <c r="A109" s="14"/>
      <c r="B109" s="268"/>
      <c r="C109" s="134"/>
      <c r="D109" s="269" t="s">
        <v>2249</v>
      </c>
      <c r="E109" s="270"/>
      <c r="F109" s="270"/>
      <c r="G109" s="270"/>
      <c r="H109" s="270"/>
      <c r="I109" s="270"/>
      <c r="J109" s="271">
        <f>J298</f>
        <v>0</v>
      </c>
      <c r="K109" s="134"/>
      <c r="L109" s="272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</row>
    <row r="110" s="14" customFormat="1" ht="19.92" customHeight="1">
      <c r="A110" s="14"/>
      <c r="B110" s="268"/>
      <c r="C110" s="134"/>
      <c r="D110" s="269" t="s">
        <v>2250</v>
      </c>
      <c r="E110" s="270"/>
      <c r="F110" s="270"/>
      <c r="G110" s="270"/>
      <c r="H110" s="270"/>
      <c r="I110" s="270"/>
      <c r="J110" s="271">
        <f>J347</f>
        <v>0</v>
      </c>
      <c r="K110" s="134"/>
      <c r="L110" s="272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</row>
    <row r="111" s="14" customFormat="1" ht="19.92" customHeight="1">
      <c r="A111" s="14"/>
      <c r="B111" s="268"/>
      <c r="C111" s="134"/>
      <c r="D111" s="269" t="s">
        <v>2251</v>
      </c>
      <c r="E111" s="270"/>
      <c r="F111" s="270"/>
      <c r="G111" s="270"/>
      <c r="H111" s="270"/>
      <c r="I111" s="270"/>
      <c r="J111" s="271">
        <f>J362</f>
        <v>0</v>
      </c>
      <c r="K111" s="134"/>
      <c r="L111" s="272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</row>
    <row r="112" s="14" customFormat="1" ht="19.92" customHeight="1">
      <c r="A112" s="14"/>
      <c r="B112" s="268"/>
      <c r="C112" s="134"/>
      <c r="D112" s="269" t="s">
        <v>2252</v>
      </c>
      <c r="E112" s="270"/>
      <c r="F112" s="270"/>
      <c r="G112" s="270"/>
      <c r="H112" s="270"/>
      <c r="I112" s="270"/>
      <c r="J112" s="271">
        <f>J375</f>
        <v>0</v>
      </c>
      <c r="K112" s="134"/>
      <c r="L112" s="272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</row>
    <row r="113" s="14" customFormat="1" ht="19.92" customHeight="1">
      <c r="A113" s="14"/>
      <c r="B113" s="268"/>
      <c r="C113" s="134"/>
      <c r="D113" s="269" t="s">
        <v>2253</v>
      </c>
      <c r="E113" s="270"/>
      <c r="F113" s="270"/>
      <c r="G113" s="270"/>
      <c r="H113" s="270"/>
      <c r="I113" s="270"/>
      <c r="J113" s="271">
        <f>J388</f>
        <v>0</v>
      </c>
      <c r="K113" s="134"/>
      <c r="L113" s="272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</row>
    <row r="114" s="14" customFormat="1" ht="19.92" customHeight="1">
      <c r="A114" s="14"/>
      <c r="B114" s="268"/>
      <c r="C114" s="134"/>
      <c r="D114" s="269" t="s">
        <v>2254</v>
      </c>
      <c r="E114" s="270"/>
      <c r="F114" s="270"/>
      <c r="G114" s="270"/>
      <c r="H114" s="270"/>
      <c r="I114" s="270"/>
      <c r="J114" s="271">
        <f>J451</f>
        <v>0</v>
      </c>
      <c r="K114" s="134"/>
      <c r="L114" s="272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</row>
    <row r="115" s="14" customFormat="1" ht="19.92" customHeight="1">
      <c r="A115" s="14"/>
      <c r="B115" s="268"/>
      <c r="C115" s="134"/>
      <c r="D115" s="269" t="s">
        <v>2255</v>
      </c>
      <c r="E115" s="270"/>
      <c r="F115" s="270"/>
      <c r="G115" s="270"/>
      <c r="H115" s="270"/>
      <c r="I115" s="270"/>
      <c r="J115" s="271">
        <f>J462</f>
        <v>0</v>
      </c>
      <c r="K115" s="134"/>
      <c r="L115" s="272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</row>
    <row r="116" s="14" customFormat="1" ht="19.92" customHeight="1">
      <c r="A116" s="14"/>
      <c r="B116" s="268"/>
      <c r="C116" s="134"/>
      <c r="D116" s="269" t="s">
        <v>2256</v>
      </c>
      <c r="E116" s="270"/>
      <c r="F116" s="270"/>
      <c r="G116" s="270"/>
      <c r="H116" s="270"/>
      <c r="I116" s="270"/>
      <c r="J116" s="271">
        <f>J507</f>
        <v>0</v>
      </c>
      <c r="K116" s="134"/>
      <c r="L116" s="272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</row>
    <row r="117" s="14" customFormat="1" ht="19.92" customHeight="1">
      <c r="A117" s="14"/>
      <c r="B117" s="268"/>
      <c r="C117" s="134"/>
      <c r="D117" s="269" t="s">
        <v>2257</v>
      </c>
      <c r="E117" s="270"/>
      <c r="F117" s="270"/>
      <c r="G117" s="270"/>
      <c r="H117" s="270"/>
      <c r="I117" s="270"/>
      <c r="J117" s="271">
        <f>J542</f>
        <v>0</v>
      </c>
      <c r="K117" s="134"/>
      <c r="L117" s="272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</row>
    <row r="118" s="14" customFormat="1" ht="19.92" customHeight="1">
      <c r="A118" s="14"/>
      <c r="B118" s="268"/>
      <c r="C118" s="134"/>
      <c r="D118" s="269" t="s">
        <v>2258</v>
      </c>
      <c r="E118" s="270"/>
      <c r="F118" s="270"/>
      <c r="G118" s="270"/>
      <c r="H118" s="270"/>
      <c r="I118" s="270"/>
      <c r="J118" s="271">
        <f>J571</f>
        <v>0</v>
      </c>
      <c r="K118" s="134"/>
      <c r="L118" s="272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</row>
    <row r="119" s="14" customFormat="1" ht="19.92" customHeight="1">
      <c r="A119" s="14"/>
      <c r="B119" s="268"/>
      <c r="C119" s="134"/>
      <c r="D119" s="269" t="s">
        <v>2259</v>
      </c>
      <c r="E119" s="270"/>
      <c r="F119" s="270"/>
      <c r="G119" s="270"/>
      <c r="H119" s="270"/>
      <c r="I119" s="270"/>
      <c r="J119" s="271">
        <f>J578</f>
        <v>0</v>
      </c>
      <c r="K119" s="134"/>
      <c r="L119" s="272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</row>
    <row r="120" s="2" customFormat="1" ht="21.84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67"/>
      <c r="C121" s="68"/>
      <c r="D121" s="68"/>
      <c r="E121" s="68"/>
      <c r="F121" s="68"/>
      <c r="G121" s="68"/>
      <c r="H121" s="68"/>
      <c r="I121" s="68"/>
      <c r="J121" s="68"/>
      <c r="K121" s="68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5" s="2" customFormat="1" ht="6.96" customHeight="1">
      <c r="A125" s="39"/>
      <c r="B125" s="69"/>
      <c r="C125" s="70"/>
      <c r="D125" s="70"/>
      <c r="E125" s="70"/>
      <c r="F125" s="70"/>
      <c r="G125" s="70"/>
      <c r="H125" s="70"/>
      <c r="I125" s="70"/>
      <c r="J125" s="70"/>
      <c r="K125" s="70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4.96" customHeight="1">
      <c r="A126" s="39"/>
      <c r="B126" s="40"/>
      <c r="C126" s="24" t="s">
        <v>158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16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184" t="str">
        <f>E7</f>
        <v>Rekonstrukce VB ŽST Senice na Hané</v>
      </c>
      <c r="F129" s="33"/>
      <c r="G129" s="33"/>
      <c r="H129" s="33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" customFormat="1" ht="12" customHeight="1">
      <c r="B130" s="22"/>
      <c r="C130" s="33" t="s">
        <v>147</v>
      </c>
      <c r="D130" s="23"/>
      <c r="E130" s="23"/>
      <c r="F130" s="23"/>
      <c r="G130" s="23"/>
      <c r="H130" s="23"/>
      <c r="I130" s="23"/>
      <c r="J130" s="23"/>
      <c r="K130" s="23"/>
      <c r="L130" s="21"/>
    </row>
    <row r="131" s="2" customFormat="1" ht="16.5" customHeight="1">
      <c r="A131" s="39"/>
      <c r="B131" s="40"/>
      <c r="C131" s="41"/>
      <c r="D131" s="41"/>
      <c r="E131" s="184" t="s">
        <v>374</v>
      </c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149</v>
      </c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6.5" customHeight="1">
      <c r="A133" s="39"/>
      <c r="B133" s="40"/>
      <c r="C133" s="41"/>
      <c r="D133" s="41"/>
      <c r="E133" s="77" t="str">
        <f>E11</f>
        <v>SO 86-71-86.05 - D.2.2.1 - Slaboproudé rozvody</v>
      </c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20</v>
      </c>
      <c r="D135" s="41"/>
      <c r="E135" s="41"/>
      <c r="F135" s="28" t="str">
        <f>F14</f>
        <v xml:space="preserve"> </v>
      </c>
      <c r="G135" s="41"/>
      <c r="H135" s="41"/>
      <c r="I135" s="33" t="s">
        <v>22</v>
      </c>
      <c r="J135" s="80" t="str">
        <f>IF(J14="","",J14)</f>
        <v>16. 5. 2023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5.15" customHeight="1">
      <c r="A137" s="39"/>
      <c r="B137" s="40"/>
      <c r="C137" s="33" t="s">
        <v>24</v>
      </c>
      <c r="D137" s="41"/>
      <c r="E137" s="41"/>
      <c r="F137" s="28" t="str">
        <f>E17</f>
        <v>Správa železnic, státní organizace</v>
      </c>
      <c r="G137" s="41"/>
      <c r="H137" s="41"/>
      <c r="I137" s="33" t="s">
        <v>30</v>
      </c>
      <c r="J137" s="37" t="str">
        <f>E23</f>
        <v>SAGASTA s. r. o.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5.15" customHeight="1">
      <c r="A138" s="39"/>
      <c r="B138" s="40"/>
      <c r="C138" s="33" t="s">
        <v>28</v>
      </c>
      <c r="D138" s="41"/>
      <c r="E138" s="41"/>
      <c r="F138" s="28" t="str">
        <f>IF(E20="","",E20)</f>
        <v>Vyplň údaj</v>
      </c>
      <c r="G138" s="41"/>
      <c r="H138" s="41"/>
      <c r="I138" s="33" t="s">
        <v>33</v>
      </c>
      <c r="J138" s="37" t="str">
        <f>E26</f>
        <v xml:space="preserve"> 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0.32" customHeight="1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10" customFormat="1" ht="29.28" customHeight="1">
      <c r="A140" s="195"/>
      <c r="B140" s="196"/>
      <c r="C140" s="197" t="s">
        <v>159</v>
      </c>
      <c r="D140" s="198" t="s">
        <v>61</v>
      </c>
      <c r="E140" s="198" t="s">
        <v>57</v>
      </c>
      <c r="F140" s="198" t="s">
        <v>58</v>
      </c>
      <c r="G140" s="198" t="s">
        <v>160</v>
      </c>
      <c r="H140" s="198" t="s">
        <v>161</v>
      </c>
      <c r="I140" s="198" t="s">
        <v>162</v>
      </c>
      <c r="J140" s="198" t="s">
        <v>154</v>
      </c>
      <c r="K140" s="199" t="s">
        <v>163</v>
      </c>
      <c r="L140" s="200"/>
      <c r="M140" s="101" t="s">
        <v>1</v>
      </c>
      <c r="N140" s="102" t="s">
        <v>40</v>
      </c>
      <c r="O140" s="102" t="s">
        <v>164</v>
      </c>
      <c r="P140" s="102" t="s">
        <v>165</v>
      </c>
      <c r="Q140" s="102" t="s">
        <v>166</v>
      </c>
      <c r="R140" s="102" t="s">
        <v>167</v>
      </c>
      <c r="S140" s="102" t="s">
        <v>168</v>
      </c>
      <c r="T140" s="103" t="s">
        <v>169</v>
      </c>
      <c r="U140" s="195"/>
      <c r="V140" s="195"/>
      <c r="W140" s="195"/>
      <c r="X140" s="195"/>
      <c r="Y140" s="195"/>
      <c r="Z140" s="195"/>
      <c r="AA140" s="195"/>
      <c r="AB140" s="195"/>
      <c r="AC140" s="195"/>
      <c r="AD140" s="195"/>
      <c r="AE140" s="195"/>
    </row>
    <row r="141" s="2" customFormat="1" ht="22.8" customHeight="1">
      <c r="A141" s="39"/>
      <c r="B141" s="40"/>
      <c r="C141" s="108" t="s">
        <v>170</v>
      </c>
      <c r="D141" s="41"/>
      <c r="E141" s="41"/>
      <c r="F141" s="41"/>
      <c r="G141" s="41"/>
      <c r="H141" s="41"/>
      <c r="I141" s="41"/>
      <c r="J141" s="201">
        <f>BK141</f>
        <v>0</v>
      </c>
      <c r="K141" s="41"/>
      <c r="L141" s="45"/>
      <c r="M141" s="104"/>
      <c r="N141" s="202"/>
      <c r="O141" s="105"/>
      <c r="P141" s="203">
        <f>P142+P163</f>
        <v>0</v>
      </c>
      <c r="Q141" s="105"/>
      <c r="R141" s="203">
        <f>R142+R163</f>
        <v>0</v>
      </c>
      <c r="S141" s="105"/>
      <c r="T141" s="204">
        <f>T142+T163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75</v>
      </c>
      <c r="AU141" s="18" t="s">
        <v>156</v>
      </c>
      <c r="BK141" s="205">
        <f>BK142+BK163</f>
        <v>0</v>
      </c>
    </row>
    <row r="142" s="11" customFormat="1" ht="25.92" customHeight="1">
      <c r="A142" s="11"/>
      <c r="B142" s="206"/>
      <c r="C142" s="207"/>
      <c r="D142" s="208" t="s">
        <v>75</v>
      </c>
      <c r="E142" s="209" t="s">
        <v>299</v>
      </c>
      <c r="F142" s="209" t="s">
        <v>300</v>
      </c>
      <c r="G142" s="207"/>
      <c r="H142" s="207"/>
      <c r="I142" s="210"/>
      <c r="J142" s="211">
        <f>BK142</f>
        <v>0</v>
      </c>
      <c r="K142" s="207"/>
      <c r="L142" s="212"/>
      <c r="M142" s="213"/>
      <c r="N142" s="214"/>
      <c r="O142" s="214"/>
      <c r="P142" s="215">
        <f>P143+P146</f>
        <v>0</v>
      </c>
      <c r="Q142" s="214"/>
      <c r="R142" s="215">
        <f>R143+R146</f>
        <v>0</v>
      </c>
      <c r="S142" s="214"/>
      <c r="T142" s="216">
        <f>T143+T146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17" t="s">
        <v>83</v>
      </c>
      <c r="AT142" s="218" t="s">
        <v>75</v>
      </c>
      <c r="AU142" s="218" t="s">
        <v>76</v>
      </c>
      <c r="AY142" s="217" t="s">
        <v>173</v>
      </c>
      <c r="BK142" s="219">
        <f>BK143+BK146</f>
        <v>0</v>
      </c>
    </row>
    <row r="143" s="11" customFormat="1" ht="22.8" customHeight="1">
      <c r="A143" s="11"/>
      <c r="B143" s="206"/>
      <c r="C143" s="207"/>
      <c r="D143" s="208" t="s">
        <v>75</v>
      </c>
      <c r="E143" s="273" t="s">
        <v>218</v>
      </c>
      <c r="F143" s="273" t="s">
        <v>350</v>
      </c>
      <c r="G143" s="207"/>
      <c r="H143" s="207"/>
      <c r="I143" s="210"/>
      <c r="J143" s="274">
        <f>BK143</f>
        <v>0</v>
      </c>
      <c r="K143" s="207"/>
      <c r="L143" s="212"/>
      <c r="M143" s="213"/>
      <c r="N143" s="214"/>
      <c r="O143" s="214"/>
      <c r="P143" s="215">
        <f>SUM(P144:P145)</f>
        <v>0</v>
      </c>
      <c r="Q143" s="214"/>
      <c r="R143" s="215">
        <f>SUM(R144:R145)</f>
        <v>0</v>
      </c>
      <c r="S143" s="214"/>
      <c r="T143" s="216">
        <f>SUM(T144:T145)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217" t="s">
        <v>83</v>
      </c>
      <c r="AT143" s="218" t="s">
        <v>75</v>
      </c>
      <c r="AU143" s="218" t="s">
        <v>83</v>
      </c>
      <c r="AY143" s="217" t="s">
        <v>173</v>
      </c>
      <c r="BK143" s="219">
        <f>SUM(BK144:BK145)</f>
        <v>0</v>
      </c>
    </row>
    <row r="144" s="2" customFormat="1" ht="49.05" customHeight="1">
      <c r="A144" s="39"/>
      <c r="B144" s="40"/>
      <c r="C144" s="220" t="s">
        <v>83</v>
      </c>
      <c r="D144" s="220" t="s">
        <v>174</v>
      </c>
      <c r="E144" s="221" t="s">
        <v>2260</v>
      </c>
      <c r="F144" s="222" t="s">
        <v>2261</v>
      </c>
      <c r="G144" s="223" t="s">
        <v>1701</v>
      </c>
      <c r="H144" s="224">
        <v>2</v>
      </c>
      <c r="I144" s="225"/>
      <c r="J144" s="226">
        <f>ROUND(I144*H144,2)</f>
        <v>0</v>
      </c>
      <c r="K144" s="222" t="s">
        <v>1</v>
      </c>
      <c r="L144" s="45"/>
      <c r="M144" s="227" t="s">
        <v>1</v>
      </c>
      <c r="N144" s="228" t="s">
        <v>41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178</v>
      </c>
      <c r="AT144" s="231" t="s">
        <v>174</v>
      </c>
      <c r="AU144" s="231" t="s">
        <v>85</v>
      </c>
      <c r="AY144" s="18" t="s">
        <v>173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83</v>
      </c>
      <c r="BK144" s="232">
        <f>ROUND(I144*H144,2)</f>
        <v>0</v>
      </c>
      <c r="BL144" s="18" t="s">
        <v>178</v>
      </c>
      <c r="BM144" s="231" t="s">
        <v>85</v>
      </c>
    </row>
    <row r="145" s="2" customFormat="1">
      <c r="A145" s="39"/>
      <c r="B145" s="40"/>
      <c r="C145" s="41"/>
      <c r="D145" s="233" t="s">
        <v>180</v>
      </c>
      <c r="E145" s="41"/>
      <c r="F145" s="234" t="s">
        <v>2262</v>
      </c>
      <c r="G145" s="41"/>
      <c r="H145" s="41"/>
      <c r="I145" s="235"/>
      <c r="J145" s="41"/>
      <c r="K145" s="41"/>
      <c r="L145" s="45"/>
      <c r="M145" s="236"/>
      <c r="N145" s="237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180</v>
      </c>
      <c r="AU145" s="18" t="s">
        <v>85</v>
      </c>
    </row>
    <row r="146" s="11" customFormat="1" ht="22.8" customHeight="1">
      <c r="A146" s="11"/>
      <c r="B146" s="206"/>
      <c r="C146" s="207"/>
      <c r="D146" s="208" t="s">
        <v>75</v>
      </c>
      <c r="E146" s="273" t="s">
        <v>171</v>
      </c>
      <c r="F146" s="273" t="s">
        <v>172</v>
      </c>
      <c r="G146" s="207"/>
      <c r="H146" s="207"/>
      <c r="I146" s="210"/>
      <c r="J146" s="274">
        <f>BK146</f>
        <v>0</v>
      </c>
      <c r="K146" s="207"/>
      <c r="L146" s="212"/>
      <c r="M146" s="213"/>
      <c r="N146" s="214"/>
      <c r="O146" s="214"/>
      <c r="P146" s="215">
        <f>SUM(P147:P162)</f>
        <v>0</v>
      </c>
      <c r="Q146" s="214"/>
      <c r="R146" s="215">
        <f>SUM(R147:R162)</f>
        <v>0</v>
      </c>
      <c r="S146" s="214"/>
      <c r="T146" s="216">
        <f>SUM(T147:T162)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217" t="s">
        <v>83</v>
      </c>
      <c r="AT146" s="218" t="s">
        <v>75</v>
      </c>
      <c r="AU146" s="218" t="s">
        <v>83</v>
      </c>
      <c r="AY146" s="217" t="s">
        <v>173</v>
      </c>
      <c r="BK146" s="219">
        <f>SUM(BK147:BK162)</f>
        <v>0</v>
      </c>
    </row>
    <row r="147" s="2" customFormat="1" ht="49.05" customHeight="1">
      <c r="A147" s="39"/>
      <c r="B147" s="40"/>
      <c r="C147" s="220" t="s">
        <v>85</v>
      </c>
      <c r="D147" s="220" t="s">
        <v>174</v>
      </c>
      <c r="E147" s="221" t="s">
        <v>185</v>
      </c>
      <c r="F147" s="222" t="s">
        <v>186</v>
      </c>
      <c r="G147" s="223" t="s">
        <v>177</v>
      </c>
      <c r="H147" s="224">
        <v>2.5</v>
      </c>
      <c r="I147" s="225"/>
      <c r="J147" s="226">
        <f>ROUND(I147*H147,2)</f>
        <v>0</v>
      </c>
      <c r="K147" s="222" t="s">
        <v>1</v>
      </c>
      <c r="L147" s="45"/>
      <c r="M147" s="227" t="s">
        <v>1</v>
      </c>
      <c r="N147" s="228" t="s">
        <v>41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178</v>
      </c>
      <c r="AT147" s="231" t="s">
        <v>174</v>
      </c>
      <c r="AU147" s="231" t="s">
        <v>85</v>
      </c>
      <c r="AY147" s="18" t="s">
        <v>173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83</v>
      </c>
      <c r="BK147" s="232">
        <f>ROUND(I147*H147,2)</f>
        <v>0</v>
      </c>
      <c r="BL147" s="18" t="s">
        <v>178</v>
      </c>
      <c r="BM147" s="231" t="s">
        <v>178</v>
      </c>
    </row>
    <row r="148" s="2" customFormat="1">
      <c r="A148" s="39"/>
      <c r="B148" s="40"/>
      <c r="C148" s="41"/>
      <c r="D148" s="233" t="s">
        <v>180</v>
      </c>
      <c r="E148" s="41"/>
      <c r="F148" s="234" t="s">
        <v>181</v>
      </c>
      <c r="G148" s="41"/>
      <c r="H148" s="41"/>
      <c r="I148" s="235"/>
      <c r="J148" s="41"/>
      <c r="K148" s="41"/>
      <c r="L148" s="45"/>
      <c r="M148" s="236"/>
      <c r="N148" s="237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180</v>
      </c>
      <c r="AU148" s="18" t="s">
        <v>85</v>
      </c>
    </row>
    <row r="149" s="2" customFormat="1" ht="44.25" customHeight="1">
      <c r="A149" s="39"/>
      <c r="B149" s="40"/>
      <c r="C149" s="220" t="s">
        <v>189</v>
      </c>
      <c r="D149" s="220" t="s">
        <v>174</v>
      </c>
      <c r="E149" s="221" t="s">
        <v>190</v>
      </c>
      <c r="F149" s="222" t="s">
        <v>191</v>
      </c>
      <c r="G149" s="223" t="s">
        <v>177</v>
      </c>
      <c r="H149" s="224">
        <v>0.25</v>
      </c>
      <c r="I149" s="225"/>
      <c r="J149" s="226">
        <f>ROUND(I149*H149,2)</f>
        <v>0</v>
      </c>
      <c r="K149" s="222" t="s">
        <v>1</v>
      </c>
      <c r="L149" s="45"/>
      <c r="M149" s="227" t="s">
        <v>1</v>
      </c>
      <c r="N149" s="228" t="s">
        <v>41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178</v>
      </c>
      <c r="AT149" s="231" t="s">
        <v>174</v>
      </c>
      <c r="AU149" s="231" t="s">
        <v>85</v>
      </c>
      <c r="AY149" s="18" t="s">
        <v>173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83</v>
      </c>
      <c r="BK149" s="232">
        <f>ROUND(I149*H149,2)</f>
        <v>0</v>
      </c>
      <c r="BL149" s="18" t="s">
        <v>178</v>
      </c>
      <c r="BM149" s="231" t="s">
        <v>203</v>
      </c>
    </row>
    <row r="150" s="2" customFormat="1">
      <c r="A150" s="39"/>
      <c r="B150" s="40"/>
      <c r="C150" s="41"/>
      <c r="D150" s="233" t="s">
        <v>180</v>
      </c>
      <c r="E150" s="41"/>
      <c r="F150" s="234" t="s">
        <v>181</v>
      </c>
      <c r="G150" s="41"/>
      <c r="H150" s="41"/>
      <c r="I150" s="235"/>
      <c r="J150" s="41"/>
      <c r="K150" s="41"/>
      <c r="L150" s="45"/>
      <c r="M150" s="236"/>
      <c r="N150" s="237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180</v>
      </c>
      <c r="AU150" s="18" t="s">
        <v>85</v>
      </c>
    </row>
    <row r="151" s="2" customFormat="1" ht="44.25" customHeight="1">
      <c r="A151" s="39"/>
      <c r="B151" s="40"/>
      <c r="C151" s="220" t="s">
        <v>178</v>
      </c>
      <c r="D151" s="220" t="s">
        <v>174</v>
      </c>
      <c r="E151" s="221" t="s">
        <v>194</v>
      </c>
      <c r="F151" s="222" t="s">
        <v>195</v>
      </c>
      <c r="G151" s="223" t="s">
        <v>177</v>
      </c>
      <c r="H151" s="224">
        <v>0.25</v>
      </c>
      <c r="I151" s="225"/>
      <c r="J151" s="226">
        <f>ROUND(I151*H151,2)</f>
        <v>0</v>
      </c>
      <c r="K151" s="222" t="s">
        <v>1</v>
      </c>
      <c r="L151" s="45"/>
      <c r="M151" s="227" t="s">
        <v>1</v>
      </c>
      <c r="N151" s="228" t="s">
        <v>41</v>
      </c>
      <c r="O151" s="92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178</v>
      </c>
      <c r="AT151" s="231" t="s">
        <v>174</v>
      </c>
      <c r="AU151" s="231" t="s">
        <v>85</v>
      </c>
      <c r="AY151" s="18" t="s">
        <v>173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83</v>
      </c>
      <c r="BK151" s="232">
        <f>ROUND(I151*H151,2)</f>
        <v>0</v>
      </c>
      <c r="BL151" s="18" t="s">
        <v>178</v>
      </c>
      <c r="BM151" s="231" t="s">
        <v>213</v>
      </c>
    </row>
    <row r="152" s="2" customFormat="1">
      <c r="A152" s="39"/>
      <c r="B152" s="40"/>
      <c r="C152" s="41"/>
      <c r="D152" s="233" t="s">
        <v>180</v>
      </c>
      <c r="E152" s="41"/>
      <c r="F152" s="234" t="s">
        <v>181</v>
      </c>
      <c r="G152" s="41"/>
      <c r="H152" s="41"/>
      <c r="I152" s="235"/>
      <c r="J152" s="41"/>
      <c r="K152" s="41"/>
      <c r="L152" s="45"/>
      <c r="M152" s="236"/>
      <c r="N152" s="237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180</v>
      </c>
      <c r="AU152" s="18" t="s">
        <v>85</v>
      </c>
    </row>
    <row r="153" s="2" customFormat="1" ht="44.25" customHeight="1">
      <c r="A153" s="39"/>
      <c r="B153" s="40"/>
      <c r="C153" s="220" t="s">
        <v>198</v>
      </c>
      <c r="D153" s="220" t="s">
        <v>174</v>
      </c>
      <c r="E153" s="221" t="s">
        <v>204</v>
      </c>
      <c r="F153" s="222" t="s">
        <v>205</v>
      </c>
      <c r="G153" s="223" t="s">
        <v>177</v>
      </c>
      <c r="H153" s="224">
        <v>0.25</v>
      </c>
      <c r="I153" s="225"/>
      <c r="J153" s="226">
        <f>ROUND(I153*H153,2)</f>
        <v>0</v>
      </c>
      <c r="K153" s="222" t="s">
        <v>1</v>
      </c>
      <c r="L153" s="45"/>
      <c r="M153" s="227" t="s">
        <v>1</v>
      </c>
      <c r="N153" s="228" t="s">
        <v>41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178</v>
      </c>
      <c r="AT153" s="231" t="s">
        <v>174</v>
      </c>
      <c r="AU153" s="231" t="s">
        <v>85</v>
      </c>
      <c r="AY153" s="18" t="s">
        <v>173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83</v>
      </c>
      <c r="BK153" s="232">
        <f>ROUND(I153*H153,2)</f>
        <v>0</v>
      </c>
      <c r="BL153" s="18" t="s">
        <v>178</v>
      </c>
      <c r="BM153" s="231" t="s">
        <v>224</v>
      </c>
    </row>
    <row r="154" s="2" customFormat="1">
      <c r="A154" s="39"/>
      <c r="B154" s="40"/>
      <c r="C154" s="41"/>
      <c r="D154" s="233" t="s">
        <v>180</v>
      </c>
      <c r="E154" s="41"/>
      <c r="F154" s="234" t="s">
        <v>181</v>
      </c>
      <c r="G154" s="41"/>
      <c r="H154" s="41"/>
      <c r="I154" s="235"/>
      <c r="J154" s="41"/>
      <c r="K154" s="41"/>
      <c r="L154" s="45"/>
      <c r="M154" s="236"/>
      <c r="N154" s="237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180</v>
      </c>
      <c r="AU154" s="18" t="s">
        <v>85</v>
      </c>
    </row>
    <row r="155" s="2" customFormat="1" ht="33" customHeight="1">
      <c r="A155" s="39"/>
      <c r="B155" s="40"/>
      <c r="C155" s="220" t="s">
        <v>203</v>
      </c>
      <c r="D155" s="220" t="s">
        <v>174</v>
      </c>
      <c r="E155" s="221" t="s">
        <v>238</v>
      </c>
      <c r="F155" s="222" t="s">
        <v>239</v>
      </c>
      <c r="G155" s="223" t="s">
        <v>177</v>
      </c>
      <c r="H155" s="224">
        <v>0.25</v>
      </c>
      <c r="I155" s="225"/>
      <c r="J155" s="226">
        <f>ROUND(I155*H155,2)</f>
        <v>0</v>
      </c>
      <c r="K155" s="222" t="s">
        <v>1</v>
      </c>
      <c r="L155" s="45"/>
      <c r="M155" s="227" t="s">
        <v>1</v>
      </c>
      <c r="N155" s="228" t="s">
        <v>41</v>
      </c>
      <c r="O155" s="92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178</v>
      </c>
      <c r="AT155" s="231" t="s">
        <v>174</v>
      </c>
      <c r="AU155" s="231" t="s">
        <v>85</v>
      </c>
      <c r="AY155" s="18" t="s">
        <v>173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83</v>
      </c>
      <c r="BK155" s="232">
        <f>ROUND(I155*H155,2)</f>
        <v>0</v>
      </c>
      <c r="BL155" s="18" t="s">
        <v>178</v>
      </c>
      <c r="BM155" s="231" t="s">
        <v>233</v>
      </c>
    </row>
    <row r="156" s="2" customFormat="1">
      <c r="A156" s="39"/>
      <c r="B156" s="40"/>
      <c r="C156" s="41"/>
      <c r="D156" s="233" t="s">
        <v>180</v>
      </c>
      <c r="E156" s="41"/>
      <c r="F156" s="234" t="s">
        <v>181</v>
      </c>
      <c r="G156" s="41"/>
      <c r="H156" s="41"/>
      <c r="I156" s="235"/>
      <c r="J156" s="41"/>
      <c r="K156" s="41"/>
      <c r="L156" s="45"/>
      <c r="M156" s="236"/>
      <c r="N156" s="237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180</v>
      </c>
      <c r="AU156" s="18" t="s">
        <v>85</v>
      </c>
    </row>
    <row r="157" s="2" customFormat="1" ht="33" customHeight="1">
      <c r="A157" s="39"/>
      <c r="B157" s="40"/>
      <c r="C157" s="220" t="s">
        <v>208</v>
      </c>
      <c r="D157" s="220" t="s">
        <v>174</v>
      </c>
      <c r="E157" s="221" t="s">
        <v>1935</v>
      </c>
      <c r="F157" s="222" t="s">
        <v>244</v>
      </c>
      <c r="G157" s="223" t="s">
        <v>177</v>
      </c>
      <c r="H157" s="224">
        <v>0.10000000000000001</v>
      </c>
      <c r="I157" s="225"/>
      <c r="J157" s="226">
        <f>ROUND(I157*H157,2)</f>
        <v>0</v>
      </c>
      <c r="K157" s="222" t="s">
        <v>1</v>
      </c>
      <c r="L157" s="45"/>
      <c r="M157" s="227" t="s">
        <v>1</v>
      </c>
      <c r="N157" s="228" t="s">
        <v>41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178</v>
      </c>
      <c r="AT157" s="231" t="s">
        <v>174</v>
      </c>
      <c r="AU157" s="231" t="s">
        <v>85</v>
      </c>
      <c r="AY157" s="18" t="s">
        <v>173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83</v>
      </c>
      <c r="BK157" s="232">
        <f>ROUND(I157*H157,2)</f>
        <v>0</v>
      </c>
      <c r="BL157" s="18" t="s">
        <v>178</v>
      </c>
      <c r="BM157" s="231" t="s">
        <v>242</v>
      </c>
    </row>
    <row r="158" s="2" customFormat="1">
      <c r="A158" s="39"/>
      <c r="B158" s="40"/>
      <c r="C158" s="41"/>
      <c r="D158" s="233" t="s">
        <v>180</v>
      </c>
      <c r="E158" s="41"/>
      <c r="F158" s="234" t="s">
        <v>181</v>
      </c>
      <c r="G158" s="41"/>
      <c r="H158" s="41"/>
      <c r="I158" s="235"/>
      <c r="J158" s="41"/>
      <c r="K158" s="41"/>
      <c r="L158" s="45"/>
      <c r="M158" s="236"/>
      <c r="N158" s="237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180</v>
      </c>
      <c r="AU158" s="18" t="s">
        <v>85</v>
      </c>
    </row>
    <row r="159" s="2" customFormat="1" ht="37.8" customHeight="1">
      <c r="A159" s="39"/>
      <c r="B159" s="40"/>
      <c r="C159" s="220" t="s">
        <v>213</v>
      </c>
      <c r="D159" s="220" t="s">
        <v>174</v>
      </c>
      <c r="E159" s="221" t="s">
        <v>252</v>
      </c>
      <c r="F159" s="222" t="s">
        <v>253</v>
      </c>
      <c r="G159" s="223" t="s">
        <v>177</v>
      </c>
      <c r="H159" s="224">
        <v>0.5</v>
      </c>
      <c r="I159" s="225"/>
      <c r="J159" s="226">
        <f>ROUND(I159*H159,2)</f>
        <v>0</v>
      </c>
      <c r="K159" s="222" t="s">
        <v>1</v>
      </c>
      <c r="L159" s="45"/>
      <c r="M159" s="227" t="s">
        <v>1</v>
      </c>
      <c r="N159" s="228" t="s">
        <v>41</v>
      </c>
      <c r="O159" s="92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178</v>
      </c>
      <c r="AT159" s="231" t="s">
        <v>174</v>
      </c>
      <c r="AU159" s="231" t="s">
        <v>85</v>
      </c>
      <c r="AY159" s="18" t="s">
        <v>173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83</v>
      </c>
      <c r="BK159" s="232">
        <f>ROUND(I159*H159,2)</f>
        <v>0</v>
      </c>
      <c r="BL159" s="18" t="s">
        <v>178</v>
      </c>
      <c r="BM159" s="231" t="s">
        <v>251</v>
      </c>
    </row>
    <row r="160" s="2" customFormat="1">
      <c r="A160" s="39"/>
      <c r="B160" s="40"/>
      <c r="C160" s="41"/>
      <c r="D160" s="233" t="s">
        <v>180</v>
      </c>
      <c r="E160" s="41"/>
      <c r="F160" s="234" t="s">
        <v>181</v>
      </c>
      <c r="G160" s="41"/>
      <c r="H160" s="41"/>
      <c r="I160" s="235"/>
      <c r="J160" s="41"/>
      <c r="K160" s="41"/>
      <c r="L160" s="45"/>
      <c r="M160" s="236"/>
      <c r="N160" s="237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180</v>
      </c>
      <c r="AU160" s="18" t="s">
        <v>85</v>
      </c>
    </row>
    <row r="161" s="2" customFormat="1" ht="44.25" customHeight="1">
      <c r="A161" s="39"/>
      <c r="B161" s="40"/>
      <c r="C161" s="220" t="s">
        <v>218</v>
      </c>
      <c r="D161" s="220" t="s">
        <v>174</v>
      </c>
      <c r="E161" s="221" t="s">
        <v>257</v>
      </c>
      <c r="F161" s="222" t="s">
        <v>258</v>
      </c>
      <c r="G161" s="223" t="s">
        <v>177</v>
      </c>
      <c r="H161" s="224">
        <v>0.25</v>
      </c>
      <c r="I161" s="225"/>
      <c r="J161" s="226">
        <f>ROUND(I161*H161,2)</f>
        <v>0</v>
      </c>
      <c r="K161" s="222" t="s">
        <v>1</v>
      </c>
      <c r="L161" s="45"/>
      <c r="M161" s="227" t="s">
        <v>1</v>
      </c>
      <c r="N161" s="228" t="s">
        <v>41</v>
      </c>
      <c r="O161" s="92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1" t="s">
        <v>178</v>
      </c>
      <c r="AT161" s="231" t="s">
        <v>174</v>
      </c>
      <c r="AU161" s="231" t="s">
        <v>85</v>
      </c>
      <c r="AY161" s="18" t="s">
        <v>173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83</v>
      </c>
      <c r="BK161" s="232">
        <f>ROUND(I161*H161,2)</f>
        <v>0</v>
      </c>
      <c r="BL161" s="18" t="s">
        <v>178</v>
      </c>
      <c r="BM161" s="231" t="s">
        <v>327</v>
      </c>
    </row>
    <row r="162" s="2" customFormat="1">
      <c r="A162" s="39"/>
      <c r="B162" s="40"/>
      <c r="C162" s="41"/>
      <c r="D162" s="233" t="s">
        <v>180</v>
      </c>
      <c r="E162" s="41"/>
      <c r="F162" s="234" t="s">
        <v>181</v>
      </c>
      <c r="G162" s="41"/>
      <c r="H162" s="41"/>
      <c r="I162" s="235"/>
      <c r="J162" s="41"/>
      <c r="K162" s="41"/>
      <c r="L162" s="45"/>
      <c r="M162" s="236"/>
      <c r="N162" s="237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180</v>
      </c>
      <c r="AU162" s="18" t="s">
        <v>85</v>
      </c>
    </row>
    <row r="163" s="11" customFormat="1" ht="25.92" customHeight="1">
      <c r="A163" s="11"/>
      <c r="B163" s="206"/>
      <c r="C163" s="207"/>
      <c r="D163" s="208" t="s">
        <v>75</v>
      </c>
      <c r="E163" s="209" t="s">
        <v>950</v>
      </c>
      <c r="F163" s="209" t="s">
        <v>951</v>
      </c>
      <c r="G163" s="207"/>
      <c r="H163" s="207"/>
      <c r="I163" s="210"/>
      <c r="J163" s="211">
        <f>BK163</f>
        <v>0</v>
      </c>
      <c r="K163" s="207"/>
      <c r="L163" s="212"/>
      <c r="M163" s="213"/>
      <c r="N163" s="214"/>
      <c r="O163" s="214"/>
      <c r="P163" s="215">
        <f>P164+P174+P188+P219+P264+P273+P298+P347+P362+P375+P388+P451+P462+P507+P542+P571+P578</f>
        <v>0</v>
      </c>
      <c r="Q163" s="214"/>
      <c r="R163" s="215">
        <f>R164+R174+R188+R219+R264+R273+R298+R347+R362+R375+R388+R451+R462+R507+R542+R571+R578</f>
        <v>0</v>
      </c>
      <c r="S163" s="214"/>
      <c r="T163" s="216">
        <f>T164+T174+T188+T219+T264+T273+T298+T347+T362+T375+T388+T451+T462+T507+T542+T571+T578</f>
        <v>0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217" t="s">
        <v>85</v>
      </c>
      <c r="AT163" s="218" t="s">
        <v>75</v>
      </c>
      <c r="AU163" s="218" t="s">
        <v>76</v>
      </c>
      <c r="AY163" s="217" t="s">
        <v>173</v>
      </c>
      <c r="BK163" s="219">
        <f>BK164+BK174+BK188+BK219+BK264+BK273+BK298+BK347+BK362+BK375+BK388+BK451+BK462+BK507+BK542+BK571+BK578</f>
        <v>0</v>
      </c>
    </row>
    <row r="164" s="11" customFormat="1" ht="22.8" customHeight="1">
      <c r="A164" s="11"/>
      <c r="B164" s="206"/>
      <c r="C164" s="207"/>
      <c r="D164" s="208" t="s">
        <v>75</v>
      </c>
      <c r="E164" s="273" t="s">
        <v>2263</v>
      </c>
      <c r="F164" s="273" t="s">
        <v>2264</v>
      </c>
      <c r="G164" s="207"/>
      <c r="H164" s="207"/>
      <c r="I164" s="210"/>
      <c r="J164" s="274">
        <f>BK164</f>
        <v>0</v>
      </c>
      <c r="K164" s="207"/>
      <c r="L164" s="212"/>
      <c r="M164" s="213"/>
      <c r="N164" s="214"/>
      <c r="O164" s="214"/>
      <c r="P164" s="215">
        <f>SUM(P165:P173)</f>
        <v>0</v>
      </c>
      <c r="Q164" s="214"/>
      <c r="R164" s="215">
        <f>SUM(R165:R173)</f>
        <v>0</v>
      </c>
      <c r="S164" s="214"/>
      <c r="T164" s="216">
        <f>SUM(T165:T173)</f>
        <v>0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217" t="s">
        <v>83</v>
      </c>
      <c r="AT164" s="218" t="s">
        <v>75</v>
      </c>
      <c r="AU164" s="218" t="s">
        <v>83</v>
      </c>
      <c r="AY164" s="217" t="s">
        <v>173</v>
      </c>
      <c r="BK164" s="219">
        <f>SUM(BK165:BK173)</f>
        <v>0</v>
      </c>
    </row>
    <row r="165" s="2" customFormat="1" ht="44.25" customHeight="1">
      <c r="A165" s="39"/>
      <c r="B165" s="40"/>
      <c r="C165" s="220" t="s">
        <v>224</v>
      </c>
      <c r="D165" s="220" t="s">
        <v>174</v>
      </c>
      <c r="E165" s="221" t="s">
        <v>2265</v>
      </c>
      <c r="F165" s="222" t="s">
        <v>2266</v>
      </c>
      <c r="G165" s="223" t="s">
        <v>2224</v>
      </c>
      <c r="H165" s="224">
        <v>10</v>
      </c>
      <c r="I165" s="225"/>
      <c r="J165" s="226">
        <f>ROUND(I165*H165,2)</f>
        <v>0</v>
      </c>
      <c r="K165" s="222" t="s">
        <v>1</v>
      </c>
      <c r="L165" s="45"/>
      <c r="M165" s="227" t="s">
        <v>1</v>
      </c>
      <c r="N165" s="228" t="s">
        <v>41</v>
      </c>
      <c r="O165" s="92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178</v>
      </c>
      <c r="AT165" s="231" t="s">
        <v>174</v>
      </c>
      <c r="AU165" s="231" t="s">
        <v>85</v>
      </c>
      <c r="AY165" s="18" t="s">
        <v>173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83</v>
      </c>
      <c r="BK165" s="232">
        <f>ROUND(I165*H165,2)</f>
        <v>0</v>
      </c>
      <c r="BL165" s="18" t="s">
        <v>178</v>
      </c>
      <c r="BM165" s="231" t="s">
        <v>331</v>
      </c>
    </row>
    <row r="166" s="2" customFormat="1">
      <c r="A166" s="39"/>
      <c r="B166" s="40"/>
      <c r="C166" s="41"/>
      <c r="D166" s="233" t="s">
        <v>180</v>
      </c>
      <c r="E166" s="41"/>
      <c r="F166" s="234" t="s">
        <v>2267</v>
      </c>
      <c r="G166" s="41"/>
      <c r="H166" s="41"/>
      <c r="I166" s="235"/>
      <c r="J166" s="41"/>
      <c r="K166" s="41"/>
      <c r="L166" s="45"/>
      <c r="M166" s="236"/>
      <c r="N166" s="237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180</v>
      </c>
      <c r="AU166" s="18" t="s">
        <v>85</v>
      </c>
    </row>
    <row r="167" s="2" customFormat="1" ht="24.15" customHeight="1">
      <c r="A167" s="39"/>
      <c r="B167" s="40"/>
      <c r="C167" s="220" t="s">
        <v>228</v>
      </c>
      <c r="D167" s="220" t="s">
        <v>174</v>
      </c>
      <c r="E167" s="221" t="s">
        <v>2268</v>
      </c>
      <c r="F167" s="222" t="s">
        <v>2269</v>
      </c>
      <c r="G167" s="223" t="s">
        <v>2224</v>
      </c>
      <c r="H167" s="224">
        <v>12</v>
      </c>
      <c r="I167" s="225"/>
      <c r="J167" s="226">
        <f>ROUND(I167*H167,2)</f>
        <v>0</v>
      </c>
      <c r="K167" s="222" t="s">
        <v>1</v>
      </c>
      <c r="L167" s="45"/>
      <c r="M167" s="227" t="s">
        <v>1</v>
      </c>
      <c r="N167" s="228" t="s">
        <v>41</v>
      </c>
      <c r="O167" s="92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1" t="s">
        <v>178</v>
      </c>
      <c r="AT167" s="231" t="s">
        <v>174</v>
      </c>
      <c r="AU167" s="231" t="s">
        <v>85</v>
      </c>
      <c r="AY167" s="18" t="s">
        <v>173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8" t="s">
        <v>83</v>
      </c>
      <c r="BK167" s="232">
        <f>ROUND(I167*H167,2)</f>
        <v>0</v>
      </c>
      <c r="BL167" s="18" t="s">
        <v>178</v>
      </c>
      <c r="BM167" s="231" t="s">
        <v>334</v>
      </c>
    </row>
    <row r="168" s="2" customFormat="1">
      <c r="A168" s="39"/>
      <c r="B168" s="40"/>
      <c r="C168" s="41"/>
      <c r="D168" s="233" t="s">
        <v>180</v>
      </c>
      <c r="E168" s="41"/>
      <c r="F168" s="234" t="s">
        <v>2270</v>
      </c>
      <c r="G168" s="41"/>
      <c r="H168" s="41"/>
      <c r="I168" s="235"/>
      <c r="J168" s="41"/>
      <c r="K168" s="41"/>
      <c r="L168" s="45"/>
      <c r="M168" s="236"/>
      <c r="N168" s="237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180</v>
      </c>
      <c r="AU168" s="18" t="s">
        <v>85</v>
      </c>
    </row>
    <row r="169" s="2" customFormat="1" ht="24.15" customHeight="1">
      <c r="A169" s="39"/>
      <c r="B169" s="40"/>
      <c r="C169" s="220" t="s">
        <v>233</v>
      </c>
      <c r="D169" s="220" t="s">
        <v>174</v>
      </c>
      <c r="E169" s="221" t="s">
        <v>2271</v>
      </c>
      <c r="F169" s="222" t="s">
        <v>2272</v>
      </c>
      <c r="G169" s="223" t="s">
        <v>2224</v>
      </c>
      <c r="H169" s="224">
        <v>10</v>
      </c>
      <c r="I169" s="225"/>
      <c r="J169" s="226">
        <f>ROUND(I169*H169,2)</f>
        <v>0</v>
      </c>
      <c r="K169" s="222" t="s">
        <v>1</v>
      </c>
      <c r="L169" s="45"/>
      <c r="M169" s="227" t="s">
        <v>1</v>
      </c>
      <c r="N169" s="228" t="s">
        <v>41</v>
      </c>
      <c r="O169" s="92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1" t="s">
        <v>178</v>
      </c>
      <c r="AT169" s="231" t="s">
        <v>174</v>
      </c>
      <c r="AU169" s="231" t="s">
        <v>85</v>
      </c>
      <c r="AY169" s="18" t="s">
        <v>173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83</v>
      </c>
      <c r="BK169" s="232">
        <f>ROUND(I169*H169,2)</f>
        <v>0</v>
      </c>
      <c r="BL169" s="18" t="s">
        <v>178</v>
      </c>
      <c r="BM169" s="231" t="s">
        <v>338</v>
      </c>
    </row>
    <row r="170" s="2" customFormat="1">
      <c r="A170" s="39"/>
      <c r="B170" s="40"/>
      <c r="C170" s="41"/>
      <c r="D170" s="233" t="s">
        <v>180</v>
      </c>
      <c r="E170" s="41"/>
      <c r="F170" s="234" t="s">
        <v>2273</v>
      </c>
      <c r="G170" s="41"/>
      <c r="H170" s="41"/>
      <c r="I170" s="235"/>
      <c r="J170" s="41"/>
      <c r="K170" s="41"/>
      <c r="L170" s="45"/>
      <c r="M170" s="236"/>
      <c r="N170" s="237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180</v>
      </c>
      <c r="AU170" s="18" t="s">
        <v>85</v>
      </c>
    </row>
    <row r="171" s="2" customFormat="1" ht="37.8" customHeight="1">
      <c r="A171" s="39"/>
      <c r="B171" s="40"/>
      <c r="C171" s="220" t="s">
        <v>237</v>
      </c>
      <c r="D171" s="220" t="s">
        <v>174</v>
      </c>
      <c r="E171" s="221" t="s">
        <v>2274</v>
      </c>
      <c r="F171" s="222" t="s">
        <v>2275</v>
      </c>
      <c r="G171" s="223" t="s">
        <v>2224</v>
      </c>
      <c r="H171" s="224">
        <v>8</v>
      </c>
      <c r="I171" s="225"/>
      <c r="J171" s="226">
        <f>ROUND(I171*H171,2)</f>
        <v>0</v>
      </c>
      <c r="K171" s="222" t="s">
        <v>1</v>
      </c>
      <c r="L171" s="45"/>
      <c r="M171" s="227" t="s">
        <v>1</v>
      </c>
      <c r="N171" s="228" t="s">
        <v>41</v>
      </c>
      <c r="O171" s="92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178</v>
      </c>
      <c r="AT171" s="231" t="s">
        <v>174</v>
      </c>
      <c r="AU171" s="231" t="s">
        <v>85</v>
      </c>
      <c r="AY171" s="18" t="s">
        <v>173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83</v>
      </c>
      <c r="BK171" s="232">
        <f>ROUND(I171*H171,2)</f>
        <v>0</v>
      </c>
      <c r="BL171" s="18" t="s">
        <v>178</v>
      </c>
      <c r="BM171" s="231" t="s">
        <v>341</v>
      </c>
    </row>
    <row r="172" s="2" customFormat="1" ht="33" customHeight="1">
      <c r="A172" s="39"/>
      <c r="B172" s="40"/>
      <c r="C172" s="220" t="s">
        <v>242</v>
      </c>
      <c r="D172" s="220" t="s">
        <v>174</v>
      </c>
      <c r="E172" s="221" t="s">
        <v>2276</v>
      </c>
      <c r="F172" s="222" t="s">
        <v>2277</v>
      </c>
      <c r="G172" s="223" t="s">
        <v>2224</v>
      </c>
      <c r="H172" s="224">
        <v>48</v>
      </c>
      <c r="I172" s="225"/>
      <c r="J172" s="226">
        <f>ROUND(I172*H172,2)</f>
        <v>0</v>
      </c>
      <c r="K172" s="222" t="s">
        <v>1</v>
      </c>
      <c r="L172" s="45"/>
      <c r="M172" s="227" t="s">
        <v>1</v>
      </c>
      <c r="N172" s="228" t="s">
        <v>41</v>
      </c>
      <c r="O172" s="92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178</v>
      </c>
      <c r="AT172" s="231" t="s">
        <v>174</v>
      </c>
      <c r="AU172" s="231" t="s">
        <v>85</v>
      </c>
      <c r="AY172" s="18" t="s">
        <v>173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83</v>
      </c>
      <c r="BK172" s="232">
        <f>ROUND(I172*H172,2)</f>
        <v>0</v>
      </c>
      <c r="BL172" s="18" t="s">
        <v>178</v>
      </c>
      <c r="BM172" s="231" t="s">
        <v>344</v>
      </c>
    </row>
    <row r="173" s="2" customFormat="1">
      <c r="A173" s="39"/>
      <c r="B173" s="40"/>
      <c r="C173" s="41"/>
      <c r="D173" s="233" t="s">
        <v>180</v>
      </c>
      <c r="E173" s="41"/>
      <c r="F173" s="234" t="s">
        <v>2278</v>
      </c>
      <c r="G173" s="41"/>
      <c r="H173" s="41"/>
      <c r="I173" s="235"/>
      <c r="J173" s="41"/>
      <c r="K173" s="41"/>
      <c r="L173" s="45"/>
      <c r="M173" s="236"/>
      <c r="N173" s="237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180</v>
      </c>
      <c r="AU173" s="18" t="s">
        <v>85</v>
      </c>
    </row>
    <row r="174" s="11" customFormat="1" ht="22.8" customHeight="1">
      <c r="A174" s="11"/>
      <c r="B174" s="206"/>
      <c r="C174" s="207"/>
      <c r="D174" s="208" t="s">
        <v>75</v>
      </c>
      <c r="E174" s="273" t="s">
        <v>2279</v>
      </c>
      <c r="F174" s="273" t="s">
        <v>2280</v>
      </c>
      <c r="G174" s="207"/>
      <c r="H174" s="207"/>
      <c r="I174" s="210"/>
      <c r="J174" s="274">
        <f>BK174</f>
        <v>0</v>
      </c>
      <c r="K174" s="207"/>
      <c r="L174" s="212"/>
      <c r="M174" s="213"/>
      <c r="N174" s="214"/>
      <c r="O174" s="214"/>
      <c r="P174" s="215">
        <f>SUM(P175:P187)</f>
        <v>0</v>
      </c>
      <c r="Q174" s="214"/>
      <c r="R174" s="215">
        <f>SUM(R175:R187)</f>
        <v>0</v>
      </c>
      <c r="S174" s="214"/>
      <c r="T174" s="216">
        <f>SUM(T175:T187)</f>
        <v>0</v>
      </c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R174" s="217" t="s">
        <v>83</v>
      </c>
      <c r="AT174" s="218" t="s">
        <v>75</v>
      </c>
      <c r="AU174" s="218" t="s">
        <v>83</v>
      </c>
      <c r="AY174" s="217" t="s">
        <v>173</v>
      </c>
      <c r="BK174" s="219">
        <f>SUM(BK175:BK187)</f>
        <v>0</v>
      </c>
    </row>
    <row r="175" s="2" customFormat="1" ht="24.15" customHeight="1">
      <c r="A175" s="39"/>
      <c r="B175" s="40"/>
      <c r="C175" s="220" t="s">
        <v>8</v>
      </c>
      <c r="D175" s="220" t="s">
        <v>174</v>
      </c>
      <c r="E175" s="221" t="s">
        <v>2281</v>
      </c>
      <c r="F175" s="222" t="s">
        <v>2282</v>
      </c>
      <c r="G175" s="223" t="s">
        <v>2224</v>
      </c>
      <c r="H175" s="224">
        <v>16</v>
      </c>
      <c r="I175" s="225"/>
      <c r="J175" s="226">
        <f>ROUND(I175*H175,2)</f>
        <v>0</v>
      </c>
      <c r="K175" s="222" t="s">
        <v>1</v>
      </c>
      <c r="L175" s="45"/>
      <c r="M175" s="227" t="s">
        <v>1</v>
      </c>
      <c r="N175" s="228" t="s">
        <v>41</v>
      </c>
      <c r="O175" s="92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178</v>
      </c>
      <c r="AT175" s="231" t="s">
        <v>174</v>
      </c>
      <c r="AU175" s="231" t="s">
        <v>85</v>
      </c>
      <c r="AY175" s="18" t="s">
        <v>173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83</v>
      </c>
      <c r="BK175" s="232">
        <f>ROUND(I175*H175,2)</f>
        <v>0</v>
      </c>
      <c r="BL175" s="18" t="s">
        <v>178</v>
      </c>
      <c r="BM175" s="231" t="s">
        <v>354</v>
      </c>
    </row>
    <row r="176" s="2" customFormat="1">
      <c r="A176" s="39"/>
      <c r="B176" s="40"/>
      <c r="C176" s="41"/>
      <c r="D176" s="233" t="s">
        <v>180</v>
      </c>
      <c r="E176" s="41"/>
      <c r="F176" s="234" t="s">
        <v>2283</v>
      </c>
      <c r="G176" s="41"/>
      <c r="H176" s="41"/>
      <c r="I176" s="235"/>
      <c r="J176" s="41"/>
      <c r="K176" s="41"/>
      <c r="L176" s="45"/>
      <c r="M176" s="236"/>
      <c r="N176" s="237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180</v>
      </c>
      <c r="AU176" s="18" t="s">
        <v>85</v>
      </c>
    </row>
    <row r="177" s="2" customFormat="1" ht="24.15" customHeight="1">
      <c r="A177" s="39"/>
      <c r="B177" s="40"/>
      <c r="C177" s="220" t="s">
        <v>251</v>
      </c>
      <c r="D177" s="220" t="s">
        <v>174</v>
      </c>
      <c r="E177" s="221" t="s">
        <v>2284</v>
      </c>
      <c r="F177" s="222" t="s">
        <v>2272</v>
      </c>
      <c r="G177" s="223" t="s">
        <v>2224</v>
      </c>
      <c r="H177" s="224">
        <v>10</v>
      </c>
      <c r="I177" s="225"/>
      <c r="J177" s="226">
        <f>ROUND(I177*H177,2)</f>
        <v>0</v>
      </c>
      <c r="K177" s="222" t="s">
        <v>1</v>
      </c>
      <c r="L177" s="45"/>
      <c r="M177" s="227" t="s">
        <v>1</v>
      </c>
      <c r="N177" s="228" t="s">
        <v>41</v>
      </c>
      <c r="O177" s="92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178</v>
      </c>
      <c r="AT177" s="231" t="s">
        <v>174</v>
      </c>
      <c r="AU177" s="231" t="s">
        <v>85</v>
      </c>
      <c r="AY177" s="18" t="s">
        <v>173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83</v>
      </c>
      <c r="BK177" s="232">
        <f>ROUND(I177*H177,2)</f>
        <v>0</v>
      </c>
      <c r="BL177" s="18" t="s">
        <v>178</v>
      </c>
      <c r="BM177" s="231" t="s">
        <v>358</v>
      </c>
    </row>
    <row r="178" s="2" customFormat="1">
      <c r="A178" s="39"/>
      <c r="B178" s="40"/>
      <c r="C178" s="41"/>
      <c r="D178" s="233" t="s">
        <v>180</v>
      </c>
      <c r="E178" s="41"/>
      <c r="F178" s="234" t="s">
        <v>2273</v>
      </c>
      <c r="G178" s="41"/>
      <c r="H178" s="41"/>
      <c r="I178" s="235"/>
      <c r="J178" s="41"/>
      <c r="K178" s="41"/>
      <c r="L178" s="45"/>
      <c r="M178" s="236"/>
      <c r="N178" s="237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180</v>
      </c>
      <c r="AU178" s="18" t="s">
        <v>85</v>
      </c>
    </row>
    <row r="179" s="2" customFormat="1" ht="49.05" customHeight="1">
      <c r="A179" s="39"/>
      <c r="B179" s="40"/>
      <c r="C179" s="220" t="s">
        <v>256</v>
      </c>
      <c r="D179" s="220" t="s">
        <v>174</v>
      </c>
      <c r="E179" s="221" t="s">
        <v>2285</v>
      </c>
      <c r="F179" s="222" t="s">
        <v>2286</v>
      </c>
      <c r="G179" s="223" t="s">
        <v>1701</v>
      </c>
      <c r="H179" s="224">
        <v>1</v>
      </c>
      <c r="I179" s="225"/>
      <c r="J179" s="226">
        <f>ROUND(I179*H179,2)</f>
        <v>0</v>
      </c>
      <c r="K179" s="222" t="s">
        <v>1</v>
      </c>
      <c r="L179" s="45"/>
      <c r="M179" s="227" t="s">
        <v>1</v>
      </c>
      <c r="N179" s="228" t="s">
        <v>41</v>
      </c>
      <c r="O179" s="92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1" t="s">
        <v>178</v>
      </c>
      <c r="AT179" s="231" t="s">
        <v>174</v>
      </c>
      <c r="AU179" s="231" t="s">
        <v>85</v>
      </c>
      <c r="AY179" s="18" t="s">
        <v>173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83</v>
      </c>
      <c r="BK179" s="232">
        <f>ROUND(I179*H179,2)</f>
        <v>0</v>
      </c>
      <c r="BL179" s="18" t="s">
        <v>178</v>
      </c>
      <c r="BM179" s="231" t="s">
        <v>362</v>
      </c>
    </row>
    <row r="180" s="2" customFormat="1">
      <c r="A180" s="39"/>
      <c r="B180" s="40"/>
      <c r="C180" s="41"/>
      <c r="D180" s="233" t="s">
        <v>180</v>
      </c>
      <c r="E180" s="41"/>
      <c r="F180" s="234" t="s">
        <v>2287</v>
      </c>
      <c r="G180" s="41"/>
      <c r="H180" s="41"/>
      <c r="I180" s="235"/>
      <c r="J180" s="41"/>
      <c r="K180" s="41"/>
      <c r="L180" s="45"/>
      <c r="M180" s="236"/>
      <c r="N180" s="237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180</v>
      </c>
      <c r="AU180" s="18" t="s">
        <v>85</v>
      </c>
    </row>
    <row r="181" s="2" customFormat="1" ht="24.15" customHeight="1">
      <c r="A181" s="39"/>
      <c r="B181" s="40"/>
      <c r="C181" s="220" t="s">
        <v>327</v>
      </c>
      <c r="D181" s="220" t="s">
        <v>174</v>
      </c>
      <c r="E181" s="221" t="s">
        <v>2288</v>
      </c>
      <c r="F181" s="222" t="s">
        <v>2289</v>
      </c>
      <c r="G181" s="223" t="s">
        <v>1701</v>
      </c>
      <c r="H181" s="224">
        <v>1</v>
      </c>
      <c r="I181" s="225"/>
      <c r="J181" s="226">
        <f>ROUND(I181*H181,2)</f>
        <v>0</v>
      </c>
      <c r="K181" s="222" t="s">
        <v>1</v>
      </c>
      <c r="L181" s="45"/>
      <c r="M181" s="227" t="s">
        <v>1</v>
      </c>
      <c r="N181" s="228" t="s">
        <v>41</v>
      </c>
      <c r="O181" s="92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1" t="s">
        <v>178</v>
      </c>
      <c r="AT181" s="231" t="s">
        <v>174</v>
      </c>
      <c r="AU181" s="231" t="s">
        <v>85</v>
      </c>
      <c r="AY181" s="18" t="s">
        <v>173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8" t="s">
        <v>83</v>
      </c>
      <c r="BK181" s="232">
        <f>ROUND(I181*H181,2)</f>
        <v>0</v>
      </c>
      <c r="BL181" s="18" t="s">
        <v>178</v>
      </c>
      <c r="BM181" s="231" t="s">
        <v>368</v>
      </c>
    </row>
    <row r="182" s="2" customFormat="1" ht="37.8" customHeight="1">
      <c r="A182" s="39"/>
      <c r="B182" s="40"/>
      <c r="C182" s="220" t="s">
        <v>369</v>
      </c>
      <c r="D182" s="220" t="s">
        <v>174</v>
      </c>
      <c r="E182" s="221" t="s">
        <v>2290</v>
      </c>
      <c r="F182" s="222" t="s">
        <v>2291</v>
      </c>
      <c r="G182" s="223" t="s">
        <v>1701</v>
      </c>
      <c r="H182" s="224">
        <v>1</v>
      </c>
      <c r="I182" s="225"/>
      <c r="J182" s="226">
        <f>ROUND(I182*H182,2)</f>
        <v>0</v>
      </c>
      <c r="K182" s="222" t="s">
        <v>1</v>
      </c>
      <c r="L182" s="45"/>
      <c r="M182" s="227" t="s">
        <v>1</v>
      </c>
      <c r="N182" s="228" t="s">
        <v>41</v>
      </c>
      <c r="O182" s="92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1" t="s">
        <v>178</v>
      </c>
      <c r="AT182" s="231" t="s">
        <v>174</v>
      </c>
      <c r="AU182" s="231" t="s">
        <v>85</v>
      </c>
      <c r="AY182" s="18" t="s">
        <v>173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83</v>
      </c>
      <c r="BK182" s="232">
        <f>ROUND(I182*H182,2)</f>
        <v>0</v>
      </c>
      <c r="BL182" s="18" t="s">
        <v>178</v>
      </c>
      <c r="BM182" s="231" t="s">
        <v>370</v>
      </c>
    </row>
    <row r="183" s="2" customFormat="1">
      <c r="A183" s="39"/>
      <c r="B183" s="40"/>
      <c r="C183" s="41"/>
      <c r="D183" s="233" t="s">
        <v>180</v>
      </c>
      <c r="E183" s="41"/>
      <c r="F183" s="234" t="s">
        <v>2292</v>
      </c>
      <c r="G183" s="41"/>
      <c r="H183" s="41"/>
      <c r="I183" s="235"/>
      <c r="J183" s="41"/>
      <c r="K183" s="41"/>
      <c r="L183" s="45"/>
      <c r="M183" s="236"/>
      <c r="N183" s="237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180</v>
      </c>
      <c r="AU183" s="18" t="s">
        <v>85</v>
      </c>
    </row>
    <row r="184" s="2" customFormat="1" ht="49.05" customHeight="1">
      <c r="A184" s="39"/>
      <c r="B184" s="40"/>
      <c r="C184" s="220" t="s">
        <v>331</v>
      </c>
      <c r="D184" s="220" t="s">
        <v>174</v>
      </c>
      <c r="E184" s="221" t="s">
        <v>2293</v>
      </c>
      <c r="F184" s="222" t="s">
        <v>2294</v>
      </c>
      <c r="G184" s="223" t="s">
        <v>2224</v>
      </c>
      <c r="H184" s="224">
        <v>6</v>
      </c>
      <c r="I184" s="225"/>
      <c r="J184" s="226">
        <f>ROUND(I184*H184,2)</f>
        <v>0</v>
      </c>
      <c r="K184" s="222" t="s">
        <v>1</v>
      </c>
      <c r="L184" s="45"/>
      <c r="M184" s="227" t="s">
        <v>1</v>
      </c>
      <c r="N184" s="228" t="s">
        <v>41</v>
      </c>
      <c r="O184" s="92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178</v>
      </c>
      <c r="AT184" s="231" t="s">
        <v>174</v>
      </c>
      <c r="AU184" s="231" t="s">
        <v>85</v>
      </c>
      <c r="AY184" s="18" t="s">
        <v>173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83</v>
      </c>
      <c r="BK184" s="232">
        <f>ROUND(I184*H184,2)</f>
        <v>0</v>
      </c>
      <c r="BL184" s="18" t="s">
        <v>178</v>
      </c>
      <c r="BM184" s="231" t="s">
        <v>373</v>
      </c>
    </row>
    <row r="185" s="2" customFormat="1">
      <c r="A185" s="39"/>
      <c r="B185" s="40"/>
      <c r="C185" s="41"/>
      <c r="D185" s="233" t="s">
        <v>180</v>
      </c>
      <c r="E185" s="41"/>
      <c r="F185" s="234" t="s">
        <v>2295</v>
      </c>
      <c r="G185" s="41"/>
      <c r="H185" s="41"/>
      <c r="I185" s="235"/>
      <c r="J185" s="41"/>
      <c r="K185" s="41"/>
      <c r="L185" s="45"/>
      <c r="M185" s="236"/>
      <c r="N185" s="237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180</v>
      </c>
      <c r="AU185" s="18" t="s">
        <v>85</v>
      </c>
    </row>
    <row r="186" s="2" customFormat="1" ht="37.8" customHeight="1">
      <c r="A186" s="39"/>
      <c r="B186" s="40"/>
      <c r="C186" s="220" t="s">
        <v>7</v>
      </c>
      <c r="D186" s="220" t="s">
        <v>174</v>
      </c>
      <c r="E186" s="221" t="s">
        <v>2296</v>
      </c>
      <c r="F186" s="222" t="s">
        <v>2297</v>
      </c>
      <c r="G186" s="223" t="s">
        <v>1701</v>
      </c>
      <c r="H186" s="224">
        <v>1</v>
      </c>
      <c r="I186" s="225"/>
      <c r="J186" s="226">
        <f>ROUND(I186*H186,2)</f>
        <v>0</v>
      </c>
      <c r="K186" s="222" t="s">
        <v>1</v>
      </c>
      <c r="L186" s="45"/>
      <c r="M186" s="227" t="s">
        <v>1</v>
      </c>
      <c r="N186" s="228" t="s">
        <v>41</v>
      </c>
      <c r="O186" s="92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1" t="s">
        <v>178</v>
      </c>
      <c r="AT186" s="231" t="s">
        <v>174</v>
      </c>
      <c r="AU186" s="231" t="s">
        <v>85</v>
      </c>
      <c r="AY186" s="18" t="s">
        <v>173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83</v>
      </c>
      <c r="BK186" s="232">
        <f>ROUND(I186*H186,2)</f>
        <v>0</v>
      </c>
      <c r="BL186" s="18" t="s">
        <v>178</v>
      </c>
      <c r="BM186" s="231" t="s">
        <v>455</v>
      </c>
    </row>
    <row r="187" s="2" customFormat="1">
      <c r="A187" s="39"/>
      <c r="B187" s="40"/>
      <c r="C187" s="41"/>
      <c r="D187" s="233" t="s">
        <v>180</v>
      </c>
      <c r="E187" s="41"/>
      <c r="F187" s="234" t="s">
        <v>2298</v>
      </c>
      <c r="G187" s="41"/>
      <c r="H187" s="41"/>
      <c r="I187" s="235"/>
      <c r="J187" s="41"/>
      <c r="K187" s="41"/>
      <c r="L187" s="45"/>
      <c r="M187" s="236"/>
      <c r="N187" s="237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180</v>
      </c>
      <c r="AU187" s="18" t="s">
        <v>85</v>
      </c>
    </row>
    <row r="188" s="11" customFormat="1" ht="22.8" customHeight="1">
      <c r="A188" s="11"/>
      <c r="B188" s="206"/>
      <c r="C188" s="207"/>
      <c r="D188" s="208" t="s">
        <v>75</v>
      </c>
      <c r="E188" s="273" t="s">
        <v>2299</v>
      </c>
      <c r="F188" s="273" t="s">
        <v>2300</v>
      </c>
      <c r="G188" s="207"/>
      <c r="H188" s="207"/>
      <c r="I188" s="210"/>
      <c r="J188" s="274">
        <f>BK188</f>
        <v>0</v>
      </c>
      <c r="K188" s="207"/>
      <c r="L188" s="212"/>
      <c r="M188" s="213"/>
      <c r="N188" s="214"/>
      <c r="O188" s="214"/>
      <c r="P188" s="215">
        <f>SUM(P189:P218)</f>
        <v>0</v>
      </c>
      <c r="Q188" s="214"/>
      <c r="R188" s="215">
        <f>SUM(R189:R218)</f>
        <v>0</v>
      </c>
      <c r="S188" s="214"/>
      <c r="T188" s="216">
        <f>SUM(T189:T218)</f>
        <v>0</v>
      </c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R188" s="217" t="s">
        <v>83</v>
      </c>
      <c r="AT188" s="218" t="s">
        <v>75</v>
      </c>
      <c r="AU188" s="218" t="s">
        <v>83</v>
      </c>
      <c r="AY188" s="217" t="s">
        <v>173</v>
      </c>
      <c r="BK188" s="219">
        <f>SUM(BK189:BK218)</f>
        <v>0</v>
      </c>
    </row>
    <row r="189" s="2" customFormat="1" ht="16.5" customHeight="1">
      <c r="A189" s="39"/>
      <c r="B189" s="40"/>
      <c r="C189" s="220" t="s">
        <v>334</v>
      </c>
      <c r="D189" s="220" t="s">
        <v>174</v>
      </c>
      <c r="E189" s="221" t="s">
        <v>2301</v>
      </c>
      <c r="F189" s="222" t="s">
        <v>2302</v>
      </c>
      <c r="G189" s="223" t="s">
        <v>1701</v>
      </c>
      <c r="H189" s="224">
        <v>7</v>
      </c>
      <c r="I189" s="225"/>
      <c r="J189" s="226">
        <f>ROUND(I189*H189,2)</f>
        <v>0</v>
      </c>
      <c r="K189" s="222" t="s">
        <v>1</v>
      </c>
      <c r="L189" s="45"/>
      <c r="M189" s="227" t="s">
        <v>1</v>
      </c>
      <c r="N189" s="228" t="s">
        <v>41</v>
      </c>
      <c r="O189" s="92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1" t="s">
        <v>178</v>
      </c>
      <c r="AT189" s="231" t="s">
        <v>174</v>
      </c>
      <c r="AU189" s="231" t="s">
        <v>85</v>
      </c>
      <c r="AY189" s="18" t="s">
        <v>173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8" t="s">
        <v>83</v>
      </c>
      <c r="BK189" s="232">
        <f>ROUND(I189*H189,2)</f>
        <v>0</v>
      </c>
      <c r="BL189" s="18" t="s">
        <v>178</v>
      </c>
      <c r="BM189" s="231" t="s">
        <v>463</v>
      </c>
    </row>
    <row r="190" s="2" customFormat="1">
      <c r="A190" s="39"/>
      <c r="B190" s="40"/>
      <c r="C190" s="41"/>
      <c r="D190" s="233" t="s">
        <v>180</v>
      </c>
      <c r="E190" s="41"/>
      <c r="F190" s="234" t="s">
        <v>2303</v>
      </c>
      <c r="G190" s="41"/>
      <c r="H190" s="41"/>
      <c r="I190" s="235"/>
      <c r="J190" s="41"/>
      <c r="K190" s="41"/>
      <c r="L190" s="45"/>
      <c r="M190" s="236"/>
      <c r="N190" s="237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180</v>
      </c>
      <c r="AU190" s="18" t="s">
        <v>85</v>
      </c>
    </row>
    <row r="191" s="2" customFormat="1" ht="16.5" customHeight="1">
      <c r="A191" s="39"/>
      <c r="B191" s="40"/>
      <c r="C191" s="220" t="s">
        <v>464</v>
      </c>
      <c r="D191" s="220" t="s">
        <v>174</v>
      </c>
      <c r="E191" s="221" t="s">
        <v>2304</v>
      </c>
      <c r="F191" s="222" t="s">
        <v>2305</v>
      </c>
      <c r="G191" s="223" t="s">
        <v>1701</v>
      </c>
      <c r="H191" s="224">
        <v>7</v>
      </c>
      <c r="I191" s="225"/>
      <c r="J191" s="226">
        <f>ROUND(I191*H191,2)</f>
        <v>0</v>
      </c>
      <c r="K191" s="222" t="s">
        <v>1</v>
      </c>
      <c r="L191" s="45"/>
      <c r="M191" s="227" t="s">
        <v>1</v>
      </c>
      <c r="N191" s="228" t="s">
        <v>41</v>
      </c>
      <c r="O191" s="92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1" t="s">
        <v>178</v>
      </c>
      <c r="AT191" s="231" t="s">
        <v>174</v>
      </c>
      <c r="AU191" s="231" t="s">
        <v>85</v>
      </c>
      <c r="AY191" s="18" t="s">
        <v>173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8" t="s">
        <v>83</v>
      </c>
      <c r="BK191" s="232">
        <f>ROUND(I191*H191,2)</f>
        <v>0</v>
      </c>
      <c r="BL191" s="18" t="s">
        <v>178</v>
      </c>
      <c r="BM191" s="231" t="s">
        <v>467</v>
      </c>
    </row>
    <row r="192" s="2" customFormat="1">
      <c r="A192" s="39"/>
      <c r="B192" s="40"/>
      <c r="C192" s="41"/>
      <c r="D192" s="233" t="s">
        <v>180</v>
      </c>
      <c r="E192" s="41"/>
      <c r="F192" s="234" t="s">
        <v>2306</v>
      </c>
      <c r="G192" s="41"/>
      <c r="H192" s="41"/>
      <c r="I192" s="235"/>
      <c r="J192" s="41"/>
      <c r="K192" s="41"/>
      <c r="L192" s="45"/>
      <c r="M192" s="236"/>
      <c r="N192" s="237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180</v>
      </c>
      <c r="AU192" s="18" t="s">
        <v>85</v>
      </c>
    </row>
    <row r="193" s="2" customFormat="1" ht="24.15" customHeight="1">
      <c r="A193" s="39"/>
      <c r="B193" s="40"/>
      <c r="C193" s="220" t="s">
        <v>338</v>
      </c>
      <c r="D193" s="220" t="s">
        <v>174</v>
      </c>
      <c r="E193" s="221" t="s">
        <v>2307</v>
      </c>
      <c r="F193" s="222" t="s">
        <v>2308</v>
      </c>
      <c r="G193" s="223" t="s">
        <v>1701</v>
      </c>
      <c r="H193" s="224">
        <v>3</v>
      </c>
      <c r="I193" s="225"/>
      <c r="J193" s="226">
        <f>ROUND(I193*H193,2)</f>
        <v>0</v>
      </c>
      <c r="K193" s="222" t="s">
        <v>1</v>
      </c>
      <c r="L193" s="45"/>
      <c r="M193" s="227" t="s">
        <v>1</v>
      </c>
      <c r="N193" s="228" t="s">
        <v>41</v>
      </c>
      <c r="O193" s="92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178</v>
      </c>
      <c r="AT193" s="231" t="s">
        <v>174</v>
      </c>
      <c r="AU193" s="231" t="s">
        <v>85</v>
      </c>
      <c r="AY193" s="18" t="s">
        <v>173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83</v>
      </c>
      <c r="BK193" s="232">
        <f>ROUND(I193*H193,2)</f>
        <v>0</v>
      </c>
      <c r="BL193" s="18" t="s">
        <v>178</v>
      </c>
      <c r="BM193" s="231" t="s">
        <v>471</v>
      </c>
    </row>
    <row r="194" s="2" customFormat="1">
      <c r="A194" s="39"/>
      <c r="B194" s="40"/>
      <c r="C194" s="41"/>
      <c r="D194" s="233" t="s">
        <v>180</v>
      </c>
      <c r="E194" s="41"/>
      <c r="F194" s="234" t="s">
        <v>2309</v>
      </c>
      <c r="G194" s="41"/>
      <c r="H194" s="41"/>
      <c r="I194" s="235"/>
      <c r="J194" s="41"/>
      <c r="K194" s="41"/>
      <c r="L194" s="45"/>
      <c r="M194" s="236"/>
      <c r="N194" s="237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180</v>
      </c>
      <c r="AU194" s="18" t="s">
        <v>85</v>
      </c>
    </row>
    <row r="195" s="2" customFormat="1" ht="37.8" customHeight="1">
      <c r="A195" s="39"/>
      <c r="B195" s="40"/>
      <c r="C195" s="220" t="s">
        <v>472</v>
      </c>
      <c r="D195" s="220" t="s">
        <v>174</v>
      </c>
      <c r="E195" s="221" t="s">
        <v>2310</v>
      </c>
      <c r="F195" s="222" t="s">
        <v>2311</v>
      </c>
      <c r="G195" s="223" t="s">
        <v>353</v>
      </c>
      <c r="H195" s="224">
        <v>69</v>
      </c>
      <c r="I195" s="225"/>
      <c r="J195" s="226">
        <f>ROUND(I195*H195,2)</f>
        <v>0</v>
      </c>
      <c r="K195" s="222" t="s">
        <v>1</v>
      </c>
      <c r="L195" s="45"/>
      <c r="M195" s="227" t="s">
        <v>1</v>
      </c>
      <c r="N195" s="228" t="s">
        <v>41</v>
      </c>
      <c r="O195" s="92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1" t="s">
        <v>178</v>
      </c>
      <c r="AT195" s="231" t="s">
        <v>174</v>
      </c>
      <c r="AU195" s="231" t="s">
        <v>85</v>
      </c>
      <c r="AY195" s="18" t="s">
        <v>173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8" t="s">
        <v>83</v>
      </c>
      <c r="BK195" s="232">
        <f>ROUND(I195*H195,2)</f>
        <v>0</v>
      </c>
      <c r="BL195" s="18" t="s">
        <v>178</v>
      </c>
      <c r="BM195" s="231" t="s">
        <v>475</v>
      </c>
    </row>
    <row r="196" s="2" customFormat="1">
      <c r="A196" s="39"/>
      <c r="B196" s="40"/>
      <c r="C196" s="41"/>
      <c r="D196" s="233" t="s">
        <v>180</v>
      </c>
      <c r="E196" s="41"/>
      <c r="F196" s="234" t="s">
        <v>2312</v>
      </c>
      <c r="G196" s="41"/>
      <c r="H196" s="41"/>
      <c r="I196" s="235"/>
      <c r="J196" s="41"/>
      <c r="K196" s="41"/>
      <c r="L196" s="45"/>
      <c r="M196" s="236"/>
      <c r="N196" s="237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180</v>
      </c>
      <c r="AU196" s="18" t="s">
        <v>85</v>
      </c>
    </row>
    <row r="197" s="2" customFormat="1" ht="33" customHeight="1">
      <c r="A197" s="39"/>
      <c r="B197" s="40"/>
      <c r="C197" s="220" t="s">
        <v>341</v>
      </c>
      <c r="D197" s="220" t="s">
        <v>174</v>
      </c>
      <c r="E197" s="221" t="s">
        <v>2313</v>
      </c>
      <c r="F197" s="222" t="s">
        <v>2314</v>
      </c>
      <c r="G197" s="223" t="s">
        <v>353</v>
      </c>
      <c r="H197" s="224">
        <v>75</v>
      </c>
      <c r="I197" s="225"/>
      <c r="J197" s="226">
        <f>ROUND(I197*H197,2)</f>
        <v>0</v>
      </c>
      <c r="K197" s="222" t="s">
        <v>1</v>
      </c>
      <c r="L197" s="45"/>
      <c r="M197" s="227" t="s">
        <v>1</v>
      </c>
      <c r="N197" s="228" t="s">
        <v>41</v>
      </c>
      <c r="O197" s="92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1" t="s">
        <v>178</v>
      </c>
      <c r="AT197" s="231" t="s">
        <v>174</v>
      </c>
      <c r="AU197" s="231" t="s">
        <v>85</v>
      </c>
      <c r="AY197" s="18" t="s">
        <v>173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83</v>
      </c>
      <c r="BK197" s="232">
        <f>ROUND(I197*H197,2)</f>
        <v>0</v>
      </c>
      <c r="BL197" s="18" t="s">
        <v>178</v>
      </c>
      <c r="BM197" s="231" t="s">
        <v>479</v>
      </c>
    </row>
    <row r="198" s="2" customFormat="1">
      <c r="A198" s="39"/>
      <c r="B198" s="40"/>
      <c r="C198" s="41"/>
      <c r="D198" s="233" t="s">
        <v>180</v>
      </c>
      <c r="E198" s="41"/>
      <c r="F198" s="234" t="s">
        <v>2312</v>
      </c>
      <c r="G198" s="41"/>
      <c r="H198" s="41"/>
      <c r="I198" s="235"/>
      <c r="J198" s="41"/>
      <c r="K198" s="41"/>
      <c r="L198" s="45"/>
      <c r="M198" s="236"/>
      <c r="N198" s="237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180</v>
      </c>
      <c r="AU198" s="18" t="s">
        <v>85</v>
      </c>
    </row>
    <row r="199" s="2" customFormat="1" ht="33" customHeight="1">
      <c r="A199" s="39"/>
      <c r="B199" s="40"/>
      <c r="C199" s="220" t="s">
        <v>481</v>
      </c>
      <c r="D199" s="220" t="s">
        <v>174</v>
      </c>
      <c r="E199" s="221" t="s">
        <v>2315</v>
      </c>
      <c r="F199" s="222" t="s">
        <v>2316</v>
      </c>
      <c r="G199" s="223" t="s">
        <v>1701</v>
      </c>
      <c r="H199" s="224">
        <v>25</v>
      </c>
      <c r="I199" s="225"/>
      <c r="J199" s="226">
        <f>ROUND(I199*H199,2)</f>
        <v>0</v>
      </c>
      <c r="K199" s="222" t="s">
        <v>1</v>
      </c>
      <c r="L199" s="45"/>
      <c r="M199" s="227" t="s">
        <v>1</v>
      </c>
      <c r="N199" s="228" t="s">
        <v>41</v>
      </c>
      <c r="O199" s="92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1" t="s">
        <v>178</v>
      </c>
      <c r="AT199" s="231" t="s">
        <v>174</v>
      </c>
      <c r="AU199" s="231" t="s">
        <v>85</v>
      </c>
      <c r="AY199" s="18" t="s">
        <v>173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8" t="s">
        <v>83</v>
      </c>
      <c r="BK199" s="232">
        <f>ROUND(I199*H199,2)</f>
        <v>0</v>
      </c>
      <c r="BL199" s="18" t="s">
        <v>178</v>
      </c>
      <c r="BM199" s="231" t="s">
        <v>484</v>
      </c>
    </row>
    <row r="200" s="2" customFormat="1">
      <c r="A200" s="39"/>
      <c r="B200" s="40"/>
      <c r="C200" s="41"/>
      <c r="D200" s="233" t="s">
        <v>180</v>
      </c>
      <c r="E200" s="41"/>
      <c r="F200" s="234" t="s">
        <v>2312</v>
      </c>
      <c r="G200" s="41"/>
      <c r="H200" s="41"/>
      <c r="I200" s="235"/>
      <c r="J200" s="41"/>
      <c r="K200" s="41"/>
      <c r="L200" s="45"/>
      <c r="M200" s="236"/>
      <c r="N200" s="237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180</v>
      </c>
      <c r="AU200" s="18" t="s">
        <v>85</v>
      </c>
    </row>
    <row r="201" s="2" customFormat="1" ht="24.15" customHeight="1">
      <c r="A201" s="39"/>
      <c r="B201" s="40"/>
      <c r="C201" s="220" t="s">
        <v>344</v>
      </c>
      <c r="D201" s="220" t="s">
        <v>174</v>
      </c>
      <c r="E201" s="221" t="s">
        <v>2317</v>
      </c>
      <c r="F201" s="222" t="s">
        <v>2318</v>
      </c>
      <c r="G201" s="223" t="s">
        <v>1701</v>
      </c>
      <c r="H201" s="224">
        <v>1</v>
      </c>
      <c r="I201" s="225"/>
      <c r="J201" s="226">
        <f>ROUND(I201*H201,2)</f>
        <v>0</v>
      </c>
      <c r="K201" s="222" t="s">
        <v>1</v>
      </c>
      <c r="L201" s="45"/>
      <c r="M201" s="227" t="s">
        <v>1</v>
      </c>
      <c r="N201" s="228" t="s">
        <v>41</v>
      </c>
      <c r="O201" s="92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1" t="s">
        <v>178</v>
      </c>
      <c r="AT201" s="231" t="s">
        <v>174</v>
      </c>
      <c r="AU201" s="231" t="s">
        <v>85</v>
      </c>
      <c r="AY201" s="18" t="s">
        <v>173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8" t="s">
        <v>83</v>
      </c>
      <c r="BK201" s="232">
        <f>ROUND(I201*H201,2)</f>
        <v>0</v>
      </c>
      <c r="BL201" s="18" t="s">
        <v>178</v>
      </c>
      <c r="BM201" s="231" t="s">
        <v>488</v>
      </c>
    </row>
    <row r="202" s="2" customFormat="1">
      <c r="A202" s="39"/>
      <c r="B202" s="40"/>
      <c r="C202" s="41"/>
      <c r="D202" s="233" t="s">
        <v>180</v>
      </c>
      <c r="E202" s="41"/>
      <c r="F202" s="234" t="s">
        <v>2319</v>
      </c>
      <c r="G202" s="41"/>
      <c r="H202" s="41"/>
      <c r="I202" s="235"/>
      <c r="J202" s="41"/>
      <c r="K202" s="41"/>
      <c r="L202" s="45"/>
      <c r="M202" s="236"/>
      <c r="N202" s="237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180</v>
      </c>
      <c r="AU202" s="18" t="s">
        <v>85</v>
      </c>
    </row>
    <row r="203" s="2" customFormat="1" ht="24.15" customHeight="1">
      <c r="A203" s="39"/>
      <c r="B203" s="40"/>
      <c r="C203" s="220" t="s">
        <v>490</v>
      </c>
      <c r="D203" s="220" t="s">
        <v>174</v>
      </c>
      <c r="E203" s="221" t="s">
        <v>2320</v>
      </c>
      <c r="F203" s="222" t="s">
        <v>2321</v>
      </c>
      <c r="G203" s="223" t="s">
        <v>1701</v>
      </c>
      <c r="H203" s="224">
        <v>1</v>
      </c>
      <c r="I203" s="225"/>
      <c r="J203" s="226">
        <f>ROUND(I203*H203,2)</f>
        <v>0</v>
      </c>
      <c r="K203" s="222" t="s">
        <v>1</v>
      </c>
      <c r="L203" s="45"/>
      <c r="M203" s="227" t="s">
        <v>1</v>
      </c>
      <c r="N203" s="228" t="s">
        <v>41</v>
      </c>
      <c r="O203" s="92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1" t="s">
        <v>178</v>
      </c>
      <c r="AT203" s="231" t="s">
        <v>174</v>
      </c>
      <c r="AU203" s="231" t="s">
        <v>85</v>
      </c>
      <c r="AY203" s="18" t="s">
        <v>173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8" t="s">
        <v>83</v>
      </c>
      <c r="BK203" s="232">
        <f>ROUND(I203*H203,2)</f>
        <v>0</v>
      </c>
      <c r="BL203" s="18" t="s">
        <v>178</v>
      </c>
      <c r="BM203" s="231" t="s">
        <v>493</v>
      </c>
    </row>
    <row r="204" s="2" customFormat="1">
      <c r="A204" s="39"/>
      <c r="B204" s="40"/>
      <c r="C204" s="41"/>
      <c r="D204" s="233" t="s">
        <v>180</v>
      </c>
      <c r="E204" s="41"/>
      <c r="F204" s="234" t="s">
        <v>2322</v>
      </c>
      <c r="G204" s="41"/>
      <c r="H204" s="41"/>
      <c r="I204" s="235"/>
      <c r="J204" s="41"/>
      <c r="K204" s="41"/>
      <c r="L204" s="45"/>
      <c r="M204" s="236"/>
      <c r="N204" s="237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180</v>
      </c>
      <c r="AU204" s="18" t="s">
        <v>85</v>
      </c>
    </row>
    <row r="205" s="2" customFormat="1" ht="16.5" customHeight="1">
      <c r="A205" s="39"/>
      <c r="B205" s="40"/>
      <c r="C205" s="220" t="s">
        <v>354</v>
      </c>
      <c r="D205" s="220" t="s">
        <v>174</v>
      </c>
      <c r="E205" s="221" t="s">
        <v>2323</v>
      </c>
      <c r="F205" s="222" t="s">
        <v>2324</v>
      </c>
      <c r="G205" s="223" t="s">
        <v>1701</v>
      </c>
      <c r="H205" s="224">
        <v>1</v>
      </c>
      <c r="I205" s="225"/>
      <c r="J205" s="226">
        <f>ROUND(I205*H205,2)</f>
        <v>0</v>
      </c>
      <c r="K205" s="222" t="s">
        <v>1</v>
      </c>
      <c r="L205" s="45"/>
      <c r="M205" s="227" t="s">
        <v>1</v>
      </c>
      <c r="N205" s="228" t="s">
        <v>41</v>
      </c>
      <c r="O205" s="92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1" t="s">
        <v>178</v>
      </c>
      <c r="AT205" s="231" t="s">
        <v>174</v>
      </c>
      <c r="AU205" s="231" t="s">
        <v>85</v>
      </c>
      <c r="AY205" s="18" t="s">
        <v>173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8" t="s">
        <v>83</v>
      </c>
      <c r="BK205" s="232">
        <f>ROUND(I205*H205,2)</f>
        <v>0</v>
      </c>
      <c r="BL205" s="18" t="s">
        <v>178</v>
      </c>
      <c r="BM205" s="231" t="s">
        <v>497</v>
      </c>
    </row>
    <row r="206" s="2" customFormat="1">
      <c r="A206" s="39"/>
      <c r="B206" s="40"/>
      <c r="C206" s="41"/>
      <c r="D206" s="233" t="s">
        <v>180</v>
      </c>
      <c r="E206" s="41"/>
      <c r="F206" s="234" t="s">
        <v>2325</v>
      </c>
      <c r="G206" s="41"/>
      <c r="H206" s="41"/>
      <c r="I206" s="235"/>
      <c r="J206" s="41"/>
      <c r="K206" s="41"/>
      <c r="L206" s="45"/>
      <c r="M206" s="236"/>
      <c r="N206" s="237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180</v>
      </c>
      <c r="AU206" s="18" t="s">
        <v>85</v>
      </c>
    </row>
    <row r="207" s="2" customFormat="1" ht="44.25" customHeight="1">
      <c r="A207" s="39"/>
      <c r="B207" s="40"/>
      <c r="C207" s="220" t="s">
        <v>499</v>
      </c>
      <c r="D207" s="220" t="s">
        <v>174</v>
      </c>
      <c r="E207" s="221" t="s">
        <v>2326</v>
      </c>
      <c r="F207" s="222" t="s">
        <v>2327</v>
      </c>
      <c r="G207" s="223" t="s">
        <v>1701</v>
      </c>
      <c r="H207" s="224">
        <v>3</v>
      </c>
      <c r="I207" s="225"/>
      <c r="J207" s="226">
        <f>ROUND(I207*H207,2)</f>
        <v>0</v>
      </c>
      <c r="K207" s="222" t="s">
        <v>1</v>
      </c>
      <c r="L207" s="45"/>
      <c r="M207" s="227" t="s">
        <v>1</v>
      </c>
      <c r="N207" s="228" t="s">
        <v>41</v>
      </c>
      <c r="O207" s="92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1" t="s">
        <v>178</v>
      </c>
      <c r="AT207" s="231" t="s">
        <v>174</v>
      </c>
      <c r="AU207" s="231" t="s">
        <v>85</v>
      </c>
      <c r="AY207" s="18" t="s">
        <v>173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8" t="s">
        <v>83</v>
      </c>
      <c r="BK207" s="232">
        <f>ROUND(I207*H207,2)</f>
        <v>0</v>
      </c>
      <c r="BL207" s="18" t="s">
        <v>178</v>
      </c>
      <c r="BM207" s="231" t="s">
        <v>502</v>
      </c>
    </row>
    <row r="208" s="2" customFormat="1">
      <c r="A208" s="39"/>
      <c r="B208" s="40"/>
      <c r="C208" s="41"/>
      <c r="D208" s="233" t="s">
        <v>180</v>
      </c>
      <c r="E208" s="41"/>
      <c r="F208" s="234" t="s">
        <v>2328</v>
      </c>
      <c r="G208" s="41"/>
      <c r="H208" s="41"/>
      <c r="I208" s="235"/>
      <c r="J208" s="41"/>
      <c r="K208" s="41"/>
      <c r="L208" s="45"/>
      <c r="M208" s="236"/>
      <c r="N208" s="237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180</v>
      </c>
      <c r="AU208" s="18" t="s">
        <v>85</v>
      </c>
    </row>
    <row r="209" s="2" customFormat="1" ht="24.15" customHeight="1">
      <c r="A209" s="39"/>
      <c r="B209" s="40"/>
      <c r="C209" s="220" t="s">
        <v>358</v>
      </c>
      <c r="D209" s="220" t="s">
        <v>174</v>
      </c>
      <c r="E209" s="221" t="s">
        <v>2329</v>
      </c>
      <c r="F209" s="222" t="s">
        <v>2330</v>
      </c>
      <c r="G209" s="223" t="s">
        <v>1701</v>
      </c>
      <c r="H209" s="224">
        <v>10</v>
      </c>
      <c r="I209" s="225"/>
      <c r="J209" s="226">
        <f>ROUND(I209*H209,2)</f>
        <v>0</v>
      </c>
      <c r="K209" s="222" t="s">
        <v>1</v>
      </c>
      <c r="L209" s="45"/>
      <c r="M209" s="227" t="s">
        <v>1</v>
      </c>
      <c r="N209" s="228" t="s">
        <v>41</v>
      </c>
      <c r="O209" s="92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1" t="s">
        <v>178</v>
      </c>
      <c r="AT209" s="231" t="s">
        <v>174</v>
      </c>
      <c r="AU209" s="231" t="s">
        <v>85</v>
      </c>
      <c r="AY209" s="18" t="s">
        <v>173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8" t="s">
        <v>83</v>
      </c>
      <c r="BK209" s="232">
        <f>ROUND(I209*H209,2)</f>
        <v>0</v>
      </c>
      <c r="BL209" s="18" t="s">
        <v>178</v>
      </c>
      <c r="BM209" s="231" t="s">
        <v>509</v>
      </c>
    </row>
    <row r="210" s="2" customFormat="1">
      <c r="A210" s="39"/>
      <c r="B210" s="40"/>
      <c r="C210" s="41"/>
      <c r="D210" s="233" t="s">
        <v>180</v>
      </c>
      <c r="E210" s="41"/>
      <c r="F210" s="234" t="s">
        <v>2331</v>
      </c>
      <c r="G210" s="41"/>
      <c r="H210" s="41"/>
      <c r="I210" s="235"/>
      <c r="J210" s="41"/>
      <c r="K210" s="41"/>
      <c r="L210" s="45"/>
      <c r="M210" s="236"/>
      <c r="N210" s="237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180</v>
      </c>
      <c r="AU210" s="18" t="s">
        <v>85</v>
      </c>
    </row>
    <row r="211" s="2" customFormat="1" ht="24.15" customHeight="1">
      <c r="A211" s="39"/>
      <c r="B211" s="40"/>
      <c r="C211" s="220" t="s">
        <v>511</v>
      </c>
      <c r="D211" s="220" t="s">
        <v>174</v>
      </c>
      <c r="E211" s="221" t="s">
        <v>2332</v>
      </c>
      <c r="F211" s="222" t="s">
        <v>2333</v>
      </c>
      <c r="G211" s="223" t="s">
        <v>353</v>
      </c>
      <c r="H211" s="224">
        <v>16</v>
      </c>
      <c r="I211" s="225"/>
      <c r="J211" s="226">
        <f>ROUND(I211*H211,2)</f>
        <v>0</v>
      </c>
      <c r="K211" s="222" t="s">
        <v>1</v>
      </c>
      <c r="L211" s="45"/>
      <c r="M211" s="227" t="s">
        <v>1</v>
      </c>
      <c r="N211" s="228" t="s">
        <v>41</v>
      </c>
      <c r="O211" s="92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1" t="s">
        <v>178</v>
      </c>
      <c r="AT211" s="231" t="s">
        <v>174</v>
      </c>
      <c r="AU211" s="231" t="s">
        <v>85</v>
      </c>
      <c r="AY211" s="18" t="s">
        <v>173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8" t="s">
        <v>83</v>
      </c>
      <c r="BK211" s="232">
        <f>ROUND(I211*H211,2)</f>
        <v>0</v>
      </c>
      <c r="BL211" s="18" t="s">
        <v>178</v>
      </c>
      <c r="BM211" s="231" t="s">
        <v>514</v>
      </c>
    </row>
    <row r="212" s="2" customFormat="1">
      <c r="A212" s="39"/>
      <c r="B212" s="40"/>
      <c r="C212" s="41"/>
      <c r="D212" s="233" t="s">
        <v>180</v>
      </c>
      <c r="E212" s="41"/>
      <c r="F212" s="234" t="s">
        <v>2334</v>
      </c>
      <c r="G212" s="41"/>
      <c r="H212" s="41"/>
      <c r="I212" s="235"/>
      <c r="J212" s="41"/>
      <c r="K212" s="41"/>
      <c r="L212" s="45"/>
      <c r="M212" s="236"/>
      <c r="N212" s="237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180</v>
      </c>
      <c r="AU212" s="18" t="s">
        <v>85</v>
      </c>
    </row>
    <row r="213" s="2" customFormat="1" ht="16.5" customHeight="1">
      <c r="A213" s="39"/>
      <c r="B213" s="40"/>
      <c r="C213" s="220" t="s">
        <v>362</v>
      </c>
      <c r="D213" s="220" t="s">
        <v>174</v>
      </c>
      <c r="E213" s="221" t="s">
        <v>2335</v>
      </c>
      <c r="F213" s="222" t="s">
        <v>2336</v>
      </c>
      <c r="G213" s="223" t="s">
        <v>353</v>
      </c>
      <c r="H213" s="224">
        <v>10</v>
      </c>
      <c r="I213" s="225"/>
      <c r="J213" s="226">
        <f>ROUND(I213*H213,2)</f>
        <v>0</v>
      </c>
      <c r="K213" s="222" t="s">
        <v>1</v>
      </c>
      <c r="L213" s="45"/>
      <c r="M213" s="227" t="s">
        <v>1</v>
      </c>
      <c r="N213" s="228" t="s">
        <v>41</v>
      </c>
      <c r="O213" s="92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1" t="s">
        <v>178</v>
      </c>
      <c r="AT213" s="231" t="s">
        <v>174</v>
      </c>
      <c r="AU213" s="231" t="s">
        <v>85</v>
      </c>
      <c r="AY213" s="18" t="s">
        <v>173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8" t="s">
        <v>83</v>
      </c>
      <c r="BK213" s="232">
        <f>ROUND(I213*H213,2)</f>
        <v>0</v>
      </c>
      <c r="BL213" s="18" t="s">
        <v>178</v>
      </c>
      <c r="BM213" s="231" t="s">
        <v>518</v>
      </c>
    </row>
    <row r="214" s="2" customFormat="1">
      <c r="A214" s="39"/>
      <c r="B214" s="40"/>
      <c r="C214" s="41"/>
      <c r="D214" s="233" t="s">
        <v>180</v>
      </c>
      <c r="E214" s="41"/>
      <c r="F214" s="234" t="s">
        <v>2337</v>
      </c>
      <c r="G214" s="41"/>
      <c r="H214" s="41"/>
      <c r="I214" s="235"/>
      <c r="J214" s="41"/>
      <c r="K214" s="41"/>
      <c r="L214" s="45"/>
      <c r="M214" s="236"/>
      <c r="N214" s="237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180</v>
      </c>
      <c r="AU214" s="18" t="s">
        <v>85</v>
      </c>
    </row>
    <row r="215" s="2" customFormat="1" ht="21.75" customHeight="1">
      <c r="A215" s="39"/>
      <c r="B215" s="40"/>
      <c r="C215" s="220" t="s">
        <v>519</v>
      </c>
      <c r="D215" s="220" t="s">
        <v>174</v>
      </c>
      <c r="E215" s="221" t="s">
        <v>2338</v>
      </c>
      <c r="F215" s="222" t="s">
        <v>2339</v>
      </c>
      <c r="G215" s="223" t="s">
        <v>353</v>
      </c>
      <c r="H215" s="224">
        <v>20</v>
      </c>
      <c r="I215" s="225"/>
      <c r="J215" s="226">
        <f>ROUND(I215*H215,2)</f>
        <v>0</v>
      </c>
      <c r="K215" s="222" t="s">
        <v>1</v>
      </c>
      <c r="L215" s="45"/>
      <c r="M215" s="227" t="s">
        <v>1</v>
      </c>
      <c r="N215" s="228" t="s">
        <v>41</v>
      </c>
      <c r="O215" s="92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1" t="s">
        <v>178</v>
      </c>
      <c r="AT215" s="231" t="s">
        <v>174</v>
      </c>
      <c r="AU215" s="231" t="s">
        <v>85</v>
      </c>
      <c r="AY215" s="18" t="s">
        <v>173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8" t="s">
        <v>83</v>
      </c>
      <c r="BK215" s="232">
        <f>ROUND(I215*H215,2)</f>
        <v>0</v>
      </c>
      <c r="BL215" s="18" t="s">
        <v>178</v>
      </c>
      <c r="BM215" s="231" t="s">
        <v>522</v>
      </c>
    </row>
    <row r="216" s="2" customFormat="1">
      <c r="A216" s="39"/>
      <c r="B216" s="40"/>
      <c r="C216" s="41"/>
      <c r="D216" s="233" t="s">
        <v>180</v>
      </c>
      <c r="E216" s="41"/>
      <c r="F216" s="234" t="s">
        <v>2340</v>
      </c>
      <c r="G216" s="41"/>
      <c r="H216" s="41"/>
      <c r="I216" s="235"/>
      <c r="J216" s="41"/>
      <c r="K216" s="41"/>
      <c r="L216" s="45"/>
      <c r="M216" s="236"/>
      <c r="N216" s="237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180</v>
      </c>
      <c r="AU216" s="18" t="s">
        <v>85</v>
      </c>
    </row>
    <row r="217" s="2" customFormat="1" ht="16.5" customHeight="1">
      <c r="A217" s="39"/>
      <c r="B217" s="40"/>
      <c r="C217" s="220" t="s">
        <v>368</v>
      </c>
      <c r="D217" s="220" t="s">
        <v>174</v>
      </c>
      <c r="E217" s="221" t="s">
        <v>2341</v>
      </c>
      <c r="F217" s="222" t="s">
        <v>2342</v>
      </c>
      <c r="G217" s="223" t="s">
        <v>353</v>
      </c>
      <c r="H217" s="224">
        <v>20</v>
      </c>
      <c r="I217" s="225"/>
      <c r="J217" s="226">
        <f>ROUND(I217*H217,2)</f>
        <v>0</v>
      </c>
      <c r="K217" s="222" t="s">
        <v>1</v>
      </c>
      <c r="L217" s="45"/>
      <c r="M217" s="227" t="s">
        <v>1</v>
      </c>
      <c r="N217" s="228" t="s">
        <v>41</v>
      </c>
      <c r="O217" s="92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1" t="s">
        <v>178</v>
      </c>
      <c r="AT217" s="231" t="s">
        <v>174</v>
      </c>
      <c r="AU217" s="231" t="s">
        <v>85</v>
      </c>
      <c r="AY217" s="18" t="s">
        <v>173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8" t="s">
        <v>83</v>
      </c>
      <c r="BK217" s="232">
        <f>ROUND(I217*H217,2)</f>
        <v>0</v>
      </c>
      <c r="BL217" s="18" t="s">
        <v>178</v>
      </c>
      <c r="BM217" s="231" t="s">
        <v>526</v>
      </c>
    </row>
    <row r="218" s="2" customFormat="1">
      <c r="A218" s="39"/>
      <c r="B218" s="40"/>
      <c r="C218" s="41"/>
      <c r="D218" s="233" t="s">
        <v>180</v>
      </c>
      <c r="E218" s="41"/>
      <c r="F218" s="234" t="s">
        <v>2343</v>
      </c>
      <c r="G218" s="41"/>
      <c r="H218" s="41"/>
      <c r="I218" s="235"/>
      <c r="J218" s="41"/>
      <c r="K218" s="41"/>
      <c r="L218" s="45"/>
      <c r="M218" s="236"/>
      <c r="N218" s="237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180</v>
      </c>
      <c r="AU218" s="18" t="s">
        <v>85</v>
      </c>
    </row>
    <row r="219" s="11" customFormat="1" ht="22.8" customHeight="1">
      <c r="A219" s="11"/>
      <c r="B219" s="206"/>
      <c r="C219" s="207"/>
      <c r="D219" s="208" t="s">
        <v>75</v>
      </c>
      <c r="E219" s="273" t="s">
        <v>2344</v>
      </c>
      <c r="F219" s="273" t="s">
        <v>2345</v>
      </c>
      <c r="G219" s="207"/>
      <c r="H219" s="207"/>
      <c r="I219" s="210"/>
      <c r="J219" s="274">
        <f>BK219</f>
        <v>0</v>
      </c>
      <c r="K219" s="207"/>
      <c r="L219" s="212"/>
      <c r="M219" s="213"/>
      <c r="N219" s="214"/>
      <c r="O219" s="214"/>
      <c r="P219" s="215">
        <f>SUM(P220:P263)</f>
        <v>0</v>
      </c>
      <c r="Q219" s="214"/>
      <c r="R219" s="215">
        <f>SUM(R220:R263)</f>
        <v>0</v>
      </c>
      <c r="S219" s="214"/>
      <c r="T219" s="216">
        <f>SUM(T220:T263)</f>
        <v>0</v>
      </c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R219" s="217" t="s">
        <v>83</v>
      </c>
      <c r="AT219" s="218" t="s">
        <v>75</v>
      </c>
      <c r="AU219" s="218" t="s">
        <v>83</v>
      </c>
      <c r="AY219" s="217" t="s">
        <v>173</v>
      </c>
      <c r="BK219" s="219">
        <f>SUM(BK220:BK263)</f>
        <v>0</v>
      </c>
    </row>
    <row r="220" s="2" customFormat="1" ht="16.5" customHeight="1">
      <c r="A220" s="39"/>
      <c r="B220" s="40"/>
      <c r="C220" s="220" t="s">
        <v>529</v>
      </c>
      <c r="D220" s="220" t="s">
        <v>174</v>
      </c>
      <c r="E220" s="221" t="s">
        <v>2346</v>
      </c>
      <c r="F220" s="222" t="s">
        <v>2347</v>
      </c>
      <c r="G220" s="223" t="s">
        <v>1701</v>
      </c>
      <c r="H220" s="224">
        <v>1</v>
      </c>
      <c r="I220" s="225"/>
      <c r="J220" s="226">
        <f>ROUND(I220*H220,2)</f>
        <v>0</v>
      </c>
      <c r="K220" s="222" t="s">
        <v>1</v>
      </c>
      <c r="L220" s="45"/>
      <c r="M220" s="227" t="s">
        <v>1</v>
      </c>
      <c r="N220" s="228" t="s">
        <v>41</v>
      </c>
      <c r="O220" s="92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1" t="s">
        <v>178</v>
      </c>
      <c r="AT220" s="231" t="s">
        <v>174</v>
      </c>
      <c r="AU220" s="231" t="s">
        <v>85</v>
      </c>
      <c r="AY220" s="18" t="s">
        <v>173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8" t="s">
        <v>83</v>
      </c>
      <c r="BK220" s="232">
        <f>ROUND(I220*H220,2)</f>
        <v>0</v>
      </c>
      <c r="BL220" s="18" t="s">
        <v>178</v>
      </c>
      <c r="BM220" s="231" t="s">
        <v>532</v>
      </c>
    </row>
    <row r="221" s="2" customFormat="1">
      <c r="A221" s="39"/>
      <c r="B221" s="40"/>
      <c r="C221" s="41"/>
      <c r="D221" s="233" t="s">
        <v>180</v>
      </c>
      <c r="E221" s="41"/>
      <c r="F221" s="234" t="s">
        <v>2348</v>
      </c>
      <c r="G221" s="41"/>
      <c r="H221" s="41"/>
      <c r="I221" s="235"/>
      <c r="J221" s="41"/>
      <c r="K221" s="41"/>
      <c r="L221" s="45"/>
      <c r="M221" s="236"/>
      <c r="N221" s="237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180</v>
      </c>
      <c r="AU221" s="18" t="s">
        <v>85</v>
      </c>
    </row>
    <row r="222" s="2" customFormat="1" ht="16.5" customHeight="1">
      <c r="A222" s="39"/>
      <c r="B222" s="40"/>
      <c r="C222" s="220" t="s">
        <v>370</v>
      </c>
      <c r="D222" s="220" t="s">
        <v>174</v>
      </c>
      <c r="E222" s="221" t="s">
        <v>2349</v>
      </c>
      <c r="F222" s="222" t="s">
        <v>2350</v>
      </c>
      <c r="G222" s="223" t="s">
        <v>1701</v>
      </c>
      <c r="H222" s="224">
        <v>1</v>
      </c>
      <c r="I222" s="225"/>
      <c r="J222" s="226">
        <f>ROUND(I222*H222,2)</f>
        <v>0</v>
      </c>
      <c r="K222" s="222" t="s">
        <v>1</v>
      </c>
      <c r="L222" s="45"/>
      <c r="M222" s="227" t="s">
        <v>1</v>
      </c>
      <c r="N222" s="228" t="s">
        <v>41</v>
      </c>
      <c r="O222" s="92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1" t="s">
        <v>178</v>
      </c>
      <c r="AT222" s="231" t="s">
        <v>174</v>
      </c>
      <c r="AU222" s="231" t="s">
        <v>85</v>
      </c>
      <c r="AY222" s="18" t="s">
        <v>173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8" t="s">
        <v>83</v>
      </c>
      <c r="BK222" s="232">
        <f>ROUND(I222*H222,2)</f>
        <v>0</v>
      </c>
      <c r="BL222" s="18" t="s">
        <v>178</v>
      </c>
      <c r="BM222" s="231" t="s">
        <v>537</v>
      </c>
    </row>
    <row r="223" s="2" customFormat="1">
      <c r="A223" s="39"/>
      <c r="B223" s="40"/>
      <c r="C223" s="41"/>
      <c r="D223" s="233" t="s">
        <v>180</v>
      </c>
      <c r="E223" s="41"/>
      <c r="F223" s="234" t="s">
        <v>2348</v>
      </c>
      <c r="G223" s="41"/>
      <c r="H223" s="41"/>
      <c r="I223" s="235"/>
      <c r="J223" s="41"/>
      <c r="K223" s="41"/>
      <c r="L223" s="45"/>
      <c r="M223" s="236"/>
      <c r="N223" s="237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180</v>
      </c>
      <c r="AU223" s="18" t="s">
        <v>85</v>
      </c>
    </row>
    <row r="224" s="2" customFormat="1" ht="16.5" customHeight="1">
      <c r="A224" s="39"/>
      <c r="B224" s="40"/>
      <c r="C224" s="220" t="s">
        <v>540</v>
      </c>
      <c r="D224" s="220" t="s">
        <v>174</v>
      </c>
      <c r="E224" s="221" t="s">
        <v>2351</v>
      </c>
      <c r="F224" s="222" t="s">
        <v>2352</v>
      </c>
      <c r="G224" s="223" t="s">
        <v>1701</v>
      </c>
      <c r="H224" s="224">
        <v>1</v>
      </c>
      <c r="I224" s="225"/>
      <c r="J224" s="226">
        <f>ROUND(I224*H224,2)</f>
        <v>0</v>
      </c>
      <c r="K224" s="222" t="s">
        <v>1</v>
      </c>
      <c r="L224" s="45"/>
      <c r="M224" s="227" t="s">
        <v>1</v>
      </c>
      <c r="N224" s="228" t="s">
        <v>41</v>
      </c>
      <c r="O224" s="92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1" t="s">
        <v>178</v>
      </c>
      <c r="AT224" s="231" t="s">
        <v>174</v>
      </c>
      <c r="AU224" s="231" t="s">
        <v>85</v>
      </c>
      <c r="AY224" s="18" t="s">
        <v>173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83</v>
      </c>
      <c r="BK224" s="232">
        <f>ROUND(I224*H224,2)</f>
        <v>0</v>
      </c>
      <c r="BL224" s="18" t="s">
        <v>178</v>
      </c>
      <c r="BM224" s="231" t="s">
        <v>543</v>
      </c>
    </row>
    <row r="225" s="2" customFormat="1">
      <c r="A225" s="39"/>
      <c r="B225" s="40"/>
      <c r="C225" s="41"/>
      <c r="D225" s="233" t="s">
        <v>180</v>
      </c>
      <c r="E225" s="41"/>
      <c r="F225" s="234" t="s">
        <v>2348</v>
      </c>
      <c r="G225" s="41"/>
      <c r="H225" s="41"/>
      <c r="I225" s="235"/>
      <c r="J225" s="41"/>
      <c r="K225" s="41"/>
      <c r="L225" s="45"/>
      <c r="M225" s="236"/>
      <c r="N225" s="237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180</v>
      </c>
      <c r="AU225" s="18" t="s">
        <v>85</v>
      </c>
    </row>
    <row r="226" s="2" customFormat="1" ht="21.75" customHeight="1">
      <c r="A226" s="39"/>
      <c r="B226" s="40"/>
      <c r="C226" s="220" t="s">
        <v>373</v>
      </c>
      <c r="D226" s="220" t="s">
        <v>174</v>
      </c>
      <c r="E226" s="221" t="s">
        <v>2353</v>
      </c>
      <c r="F226" s="222" t="s">
        <v>2354</v>
      </c>
      <c r="G226" s="223" t="s">
        <v>1701</v>
      </c>
      <c r="H226" s="224">
        <v>1</v>
      </c>
      <c r="I226" s="225"/>
      <c r="J226" s="226">
        <f>ROUND(I226*H226,2)</f>
        <v>0</v>
      </c>
      <c r="K226" s="222" t="s">
        <v>1</v>
      </c>
      <c r="L226" s="45"/>
      <c r="M226" s="227" t="s">
        <v>1</v>
      </c>
      <c r="N226" s="228" t="s">
        <v>41</v>
      </c>
      <c r="O226" s="92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1" t="s">
        <v>178</v>
      </c>
      <c r="AT226" s="231" t="s">
        <v>174</v>
      </c>
      <c r="AU226" s="231" t="s">
        <v>85</v>
      </c>
      <c r="AY226" s="18" t="s">
        <v>173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8" t="s">
        <v>83</v>
      </c>
      <c r="BK226" s="232">
        <f>ROUND(I226*H226,2)</f>
        <v>0</v>
      </c>
      <c r="BL226" s="18" t="s">
        <v>178</v>
      </c>
      <c r="BM226" s="231" t="s">
        <v>548</v>
      </c>
    </row>
    <row r="227" s="2" customFormat="1">
      <c r="A227" s="39"/>
      <c r="B227" s="40"/>
      <c r="C227" s="41"/>
      <c r="D227" s="233" t="s">
        <v>180</v>
      </c>
      <c r="E227" s="41"/>
      <c r="F227" s="234" t="s">
        <v>2348</v>
      </c>
      <c r="G227" s="41"/>
      <c r="H227" s="41"/>
      <c r="I227" s="235"/>
      <c r="J227" s="41"/>
      <c r="K227" s="41"/>
      <c r="L227" s="45"/>
      <c r="M227" s="236"/>
      <c r="N227" s="237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180</v>
      </c>
      <c r="AU227" s="18" t="s">
        <v>85</v>
      </c>
    </row>
    <row r="228" s="2" customFormat="1" ht="16.5" customHeight="1">
      <c r="A228" s="39"/>
      <c r="B228" s="40"/>
      <c r="C228" s="220" t="s">
        <v>549</v>
      </c>
      <c r="D228" s="220" t="s">
        <v>174</v>
      </c>
      <c r="E228" s="221" t="s">
        <v>2355</v>
      </c>
      <c r="F228" s="222" t="s">
        <v>2356</v>
      </c>
      <c r="G228" s="223" t="s">
        <v>1701</v>
      </c>
      <c r="H228" s="224">
        <v>1</v>
      </c>
      <c r="I228" s="225"/>
      <c r="J228" s="226">
        <f>ROUND(I228*H228,2)</f>
        <v>0</v>
      </c>
      <c r="K228" s="222" t="s">
        <v>1</v>
      </c>
      <c r="L228" s="45"/>
      <c r="M228" s="227" t="s">
        <v>1</v>
      </c>
      <c r="N228" s="228" t="s">
        <v>41</v>
      </c>
      <c r="O228" s="92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1" t="s">
        <v>178</v>
      </c>
      <c r="AT228" s="231" t="s">
        <v>174</v>
      </c>
      <c r="AU228" s="231" t="s">
        <v>85</v>
      </c>
      <c r="AY228" s="18" t="s">
        <v>173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8" t="s">
        <v>83</v>
      </c>
      <c r="BK228" s="232">
        <f>ROUND(I228*H228,2)</f>
        <v>0</v>
      </c>
      <c r="BL228" s="18" t="s">
        <v>178</v>
      </c>
      <c r="BM228" s="231" t="s">
        <v>552</v>
      </c>
    </row>
    <row r="229" s="2" customFormat="1">
      <c r="A229" s="39"/>
      <c r="B229" s="40"/>
      <c r="C229" s="41"/>
      <c r="D229" s="233" t="s">
        <v>180</v>
      </c>
      <c r="E229" s="41"/>
      <c r="F229" s="234" t="s">
        <v>2348</v>
      </c>
      <c r="G229" s="41"/>
      <c r="H229" s="41"/>
      <c r="I229" s="235"/>
      <c r="J229" s="41"/>
      <c r="K229" s="41"/>
      <c r="L229" s="45"/>
      <c r="M229" s="236"/>
      <c r="N229" s="237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180</v>
      </c>
      <c r="AU229" s="18" t="s">
        <v>85</v>
      </c>
    </row>
    <row r="230" s="2" customFormat="1" ht="24.15" customHeight="1">
      <c r="A230" s="39"/>
      <c r="B230" s="40"/>
      <c r="C230" s="220" t="s">
        <v>455</v>
      </c>
      <c r="D230" s="220" t="s">
        <v>174</v>
      </c>
      <c r="E230" s="221" t="s">
        <v>2357</v>
      </c>
      <c r="F230" s="222" t="s">
        <v>2358</v>
      </c>
      <c r="G230" s="223" t="s">
        <v>1701</v>
      </c>
      <c r="H230" s="224">
        <v>1</v>
      </c>
      <c r="I230" s="225"/>
      <c r="J230" s="226">
        <f>ROUND(I230*H230,2)</f>
        <v>0</v>
      </c>
      <c r="K230" s="222" t="s">
        <v>1</v>
      </c>
      <c r="L230" s="45"/>
      <c r="M230" s="227" t="s">
        <v>1</v>
      </c>
      <c r="N230" s="228" t="s">
        <v>41</v>
      </c>
      <c r="O230" s="92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1" t="s">
        <v>178</v>
      </c>
      <c r="AT230" s="231" t="s">
        <v>174</v>
      </c>
      <c r="AU230" s="231" t="s">
        <v>85</v>
      </c>
      <c r="AY230" s="18" t="s">
        <v>173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83</v>
      </c>
      <c r="BK230" s="232">
        <f>ROUND(I230*H230,2)</f>
        <v>0</v>
      </c>
      <c r="BL230" s="18" t="s">
        <v>178</v>
      </c>
      <c r="BM230" s="231" t="s">
        <v>555</v>
      </c>
    </row>
    <row r="231" s="2" customFormat="1">
      <c r="A231" s="39"/>
      <c r="B231" s="40"/>
      <c r="C231" s="41"/>
      <c r="D231" s="233" t="s">
        <v>180</v>
      </c>
      <c r="E231" s="41"/>
      <c r="F231" s="234" t="s">
        <v>2348</v>
      </c>
      <c r="G231" s="41"/>
      <c r="H231" s="41"/>
      <c r="I231" s="235"/>
      <c r="J231" s="41"/>
      <c r="K231" s="41"/>
      <c r="L231" s="45"/>
      <c r="M231" s="236"/>
      <c r="N231" s="237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180</v>
      </c>
      <c r="AU231" s="18" t="s">
        <v>85</v>
      </c>
    </row>
    <row r="232" s="2" customFormat="1" ht="16.5" customHeight="1">
      <c r="A232" s="39"/>
      <c r="B232" s="40"/>
      <c r="C232" s="220" t="s">
        <v>557</v>
      </c>
      <c r="D232" s="220" t="s">
        <v>174</v>
      </c>
      <c r="E232" s="221" t="s">
        <v>2359</v>
      </c>
      <c r="F232" s="222" t="s">
        <v>2360</v>
      </c>
      <c r="G232" s="223" t="s">
        <v>1701</v>
      </c>
      <c r="H232" s="224">
        <v>1</v>
      </c>
      <c r="I232" s="225"/>
      <c r="J232" s="226">
        <f>ROUND(I232*H232,2)</f>
        <v>0</v>
      </c>
      <c r="K232" s="222" t="s">
        <v>1</v>
      </c>
      <c r="L232" s="45"/>
      <c r="M232" s="227" t="s">
        <v>1</v>
      </c>
      <c r="N232" s="228" t="s">
        <v>41</v>
      </c>
      <c r="O232" s="92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1" t="s">
        <v>178</v>
      </c>
      <c r="AT232" s="231" t="s">
        <v>174</v>
      </c>
      <c r="AU232" s="231" t="s">
        <v>85</v>
      </c>
      <c r="AY232" s="18" t="s">
        <v>173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8" t="s">
        <v>83</v>
      </c>
      <c r="BK232" s="232">
        <f>ROUND(I232*H232,2)</f>
        <v>0</v>
      </c>
      <c r="BL232" s="18" t="s">
        <v>178</v>
      </c>
      <c r="BM232" s="231" t="s">
        <v>560</v>
      </c>
    </row>
    <row r="233" s="2" customFormat="1">
      <c r="A233" s="39"/>
      <c r="B233" s="40"/>
      <c r="C233" s="41"/>
      <c r="D233" s="233" t="s">
        <v>180</v>
      </c>
      <c r="E233" s="41"/>
      <c r="F233" s="234" t="s">
        <v>2348</v>
      </c>
      <c r="G233" s="41"/>
      <c r="H233" s="41"/>
      <c r="I233" s="235"/>
      <c r="J233" s="41"/>
      <c r="K233" s="41"/>
      <c r="L233" s="45"/>
      <c r="M233" s="236"/>
      <c r="N233" s="237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180</v>
      </c>
      <c r="AU233" s="18" t="s">
        <v>85</v>
      </c>
    </row>
    <row r="234" s="2" customFormat="1" ht="16.5" customHeight="1">
      <c r="A234" s="39"/>
      <c r="B234" s="40"/>
      <c r="C234" s="220" t="s">
        <v>463</v>
      </c>
      <c r="D234" s="220" t="s">
        <v>174</v>
      </c>
      <c r="E234" s="221" t="s">
        <v>2361</v>
      </c>
      <c r="F234" s="222" t="s">
        <v>2362</v>
      </c>
      <c r="G234" s="223" t="s">
        <v>1701</v>
      </c>
      <c r="H234" s="224">
        <v>1</v>
      </c>
      <c r="I234" s="225"/>
      <c r="J234" s="226">
        <f>ROUND(I234*H234,2)</f>
        <v>0</v>
      </c>
      <c r="K234" s="222" t="s">
        <v>1</v>
      </c>
      <c r="L234" s="45"/>
      <c r="M234" s="227" t="s">
        <v>1</v>
      </c>
      <c r="N234" s="228" t="s">
        <v>41</v>
      </c>
      <c r="O234" s="92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1" t="s">
        <v>178</v>
      </c>
      <c r="AT234" s="231" t="s">
        <v>174</v>
      </c>
      <c r="AU234" s="231" t="s">
        <v>85</v>
      </c>
      <c r="AY234" s="18" t="s">
        <v>173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8" t="s">
        <v>83</v>
      </c>
      <c r="BK234" s="232">
        <f>ROUND(I234*H234,2)</f>
        <v>0</v>
      </c>
      <c r="BL234" s="18" t="s">
        <v>178</v>
      </c>
      <c r="BM234" s="231" t="s">
        <v>563</v>
      </c>
    </row>
    <row r="235" s="2" customFormat="1">
      <c r="A235" s="39"/>
      <c r="B235" s="40"/>
      <c r="C235" s="41"/>
      <c r="D235" s="233" t="s">
        <v>180</v>
      </c>
      <c r="E235" s="41"/>
      <c r="F235" s="234" t="s">
        <v>2348</v>
      </c>
      <c r="G235" s="41"/>
      <c r="H235" s="41"/>
      <c r="I235" s="235"/>
      <c r="J235" s="41"/>
      <c r="K235" s="41"/>
      <c r="L235" s="45"/>
      <c r="M235" s="236"/>
      <c r="N235" s="237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180</v>
      </c>
      <c r="AU235" s="18" t="s">
        <v>85</v>
      </c>
    </row>
    <row r="236" s="2" customFormat="1" ht="21.75" customHeight="1">
      <c r="A236" s="39"/>
      <c r="B236" s="40"/>
      <c r="C236" s="220" t="s">
        <v>566</v>
      </c>
      <c r="D236" s="220" t="s">
        <v>174</v>
      </c>
      <c r="E236" s="221" t="s">
        <v>2363</v>
      </c>
      <c r="F236" s="222" t="s">
        <v>2364</v>
      </c>
      <c r="G236" s="223" t="s">
        <v>1701</v>
      </c>
      <c r="H236" s="224">
        <v>2</v>
      </c>
      <c r="I236" s="225"/>
      <c r="J236" s="226">
        <f>ROUND(I236*H236,2)</f>
        <v>0</v>
      </c>
      <c r="K236" s="222" t="s">
        <v>1</v>
      </c>
      <c r="L236" s="45"/>
      <c r="M236" s="227" t="s">
        <v>1</v>
      </c>
      <c r="N236" s="228" t="s">
        <v>41</v>
      </c>
      <c r="O236" s="92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1" t="s">
        <v>178</v>
      </c>
      <c r="AT236" s="231" t="s">
        <v>174</v>
      </c>
      <c r="AU236" s="231" t="s">
        <v>85</v>
      </c>
      <c r="AY236" s="18" t="s">
        <v>173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8" t="s">
        <v>83</v>
      </c>
      <c r="BK236" s="232">
        <f>ROUND(I236*H236,2)</f>
        <v>0</v>
      </c>
      <c r="BL236" s="18" t="s">
        <v>178</v>
      </c>
      <c r="BM236" s="231" t="s">
        <v>568</v>
      </c>
    </row>
    <row r="237" s="2" customFormat="1">
      <c r="A237" s="39"/>
      <c r="B237" s="40"/>
      <c r="C237" s="41"/>
      <c r="D237" s="233" t="s">
        <v>180</v>
      </c>
      <c r="E237" s="41"/>
      <c r="F237" s="234" t="s">
        <v>2348</v>
      </c>
      <c r="G237" s="41"/>
      <c r="H237" s="41"/>
      <c r="I237" s="235"/>
      <c r="J237" s="41"/>
      <c r="K237" s="41"/>
      <c r="L237" s="45"/>
      <c r="M237" s="236"/>
      <c r="N237" s="237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180</v>
      </c>
      <c r="AU237" s="18" t="s">
        <v>85</v>
      </c>
    </row>
    <row r="238" s="2" customFormat="1" ht="24.15" customHeight="1">
      <c r="A238" s="39"/>
      <c r="B238" s="40"/>
      <c r="C238" s="220" t="s">
        <v>467</v>
      </c>
      <c r="D238" s="220" t="s">
        <v>174</v>
      </c>
      <c r="E238" s="221" t="s">
        <v>2365</v>
      </c>
      <c r="F238" s="222" t="s">
        <v>2366</v>
      </c>
      <c r="G238" s="223" t="s">
        <v>1701</v>
      </c>
      <c r="H238" s="224">
        <v>3</v>
      </c>
      <c r="I238" s="225"/>
      <c r="J238" s="226">
        <f>ROUND(I238*H238,2)</f>
        <v>0</v>
      </c>
      <c r="K238" s="222" t="s">
        <v>1</v>
      </c>
      <c r="L238" s="45"/>
      <c r="M238" s="227" t="s">
        <v>1</v>
      </c>
      <c r="N238" s="228" t="s">
        <v>41</v>
      </c>
      <c r="O238" s="92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1" t="s">
        <v>178</v>
      </c>
      <c r="AT238" s="231" t="s">
        <v>174</v>
      </c>
      <c r="AU238" s="231" t="s">
        <v>85</v>
      </c>
      <c r="AY238" s="18" t="s">
        <v>173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8" t="s">
        <v>83</v>
      </c>
      <c r="BK238" s="232">
        <f>ROUND(I238*H238,2)</f>
        <v>0</v>
      </c>
      <c r="BL238" s="18" t="s">
        <v>178</v>
      </c>
      <c r="BM238" s="231" t="s">
        <v>571</v>
      </c>
    </row>
    <row r="239" s="2" customFormat="1">
      <c r="A239" s="39"/>
      <c r="B239" s="40"/>
      <c r="C239" s="41"/>
      <c r="D239" s="233" t="s">
        <v>180</v>
      </c>
      <c r="E239" s="41"/>
      <c r="F239" s="234" t="s">
        <v>2348</v>
      </c>
      <c r="G239" s="41"/>
      <c r="H239" s="41"/>
      <c r="I239" s="235"/>
      <c r="J239" s="41"/>
      <c r="K239" s="41"/>
      <c r="L239" s="45"/>
      <c r="M239" s="236"/>
      <c r="N239" s="237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180</v>
      </c>
      <c r="AU239" s="18" t="s">
        <v>85</v>
      </c>
    </row>
    <row r="240" s="2" customFormat="1" ht="24.15" customHeight="1">
      <c r="A240" s="39"/>
      <c r="B240" s="40"/>
      <c r="C240" s="220" t="s">
        <v>572</v>
      </c>
      <c r="D240" s="220" t="s">
        <v>174</v>
      </c>
      <c r="E240" s="221" t="s">
        <v>2367</v>
      </c>
      <c r="F240" s="222" t="s">
        <v>2368</v>
      </c>
      <c r="G240" s="223" t="s">
        <v>1701</v>
      </c>
      <c r="H240" s="224">
        <v>4</v>
      </c>
      <c r="I240" s="225"/>
      <c r="J240" s="226">
        <f>ROUND(I240*H240,2)</f>
        <v>0</v>
      </c>
      <c r="K240" s="222" t="s">
        <v>1</v>
      </c>
      <c r="L240" s="45"/>
      <c r="M240" s="227" t="s">
        <v>1</v>
      </c>
      <c r="N240" s="228" t="s">
        <v>41</v>
      </c>
      <c r="O240" s="92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1" t="s">
        <v>178</v>
      </c>
      <c r="AT240" s="231" t="s">
        <v>174</v>
      </c>
      <c r="AU240" s="231" t="s">
        <v>85</v>
      </c>
      <c r="AY240" s="18" t="s">
        <v>173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8" t="s">
        <v>83</v>
      </c>
      <c r="BK240" s="232">
        <f>ROUND(I240*H240,2)</f>
        <v>0</v>
      </c>
      <c r="BL240" s="18" t="s">
        <v>178</v>
      </c>
      <c r="BM240" s="231" t="s">
        <v>575</v>
      </c>
    </row>
    <row r="241" s="2" customFormat="1">
      <c r="A241" s="39"/>
      <c r="B241" s="40"/>
      <c r="C241" s="41"/>
      <c r="D241" s="233" t="s">
        <v>180</v>
      </c>
      <c r="E241" s="41"/>
      <c r="F241" s="234" t="s">
        <v>2348</v>
      </c>
      <c r="G241" s="41"/>
      <c r="H241" s="41"/>
      <c r="I241" s="235"/>
      <c r="J241" s="41"/>
      <c r="K241" s="41"/>
      <c r="L241" s="45"/>
      <c r="M241" s="236"/>
      <c r="N241" s="237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180</v>
      </c>
      <c r="AU241" s="18" t="s">
        <v>85</v>
      </c>
    </row>
    <row r="242" s="2" customFormat="1" ht="16.5" customHeight="1">
      <c r="A242" s="39"/>
      <c r="B242" s="40"/>
      <c r="C242" s="220" t="s">
        <v>471</v>
      </c>
      <c r="D242" s="220" t="s">
        <v>174</v>
      </c>
      <c r="E242" s="221" t="s">
        <v>2369</v>
      </c>
      <c r="F242" s="222" t="s">
        <v>2370</v>
      </c>
      <c r="G242" s="223" t="s">
        <v>1701</v>
      </c>
      <c r="H242" s="224">
        <v>3</v>
      </c>
      <c r="I242" s="225"/>
      <c r="J242" s="226">
        <f>ROUND(I242*H242,2)</f>
        <v>0</v>
      </c>
      <c r="K242" s="222" t="s">
        <v>1</v>
      </c>
      <c r="L242" s="45"/>
      <c r="M242" s="227" t="s">
        <v>1</v>
      </c>
      <c r="N242" s="228" t="s">
        <v>41</v>
      </c>
      <c r="O242" s="92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1" t="s">
        <v>178</v>
      </c>
      <c r="AT242" s="231" t="s">
        <v>174</v>
      </c>
      <c r="AU242" s="231" t="s">
        <v>85</v>
      </c>
      <c r="AY242" s="18" t="s">
        <v>173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8" t="s">
        <v>83</v>
      </c>
      <c r="BK242" s="232">
        <f>ROUND(I242*H242,2)</f>
        <v>0</v>
      </c>
      <c r="BL242" s="18" t="s">
        <v>178</v>
      </c>
      <c r="BM242" s="231" t="s">
        <v>581</v>
      </c>
    </row>
    <row r="243" s="2" customFormat="1">
      <c r="A243" s="39"/>
      <c r="B243" s="40"/>
      <c r="C243" s="41"/>
      <c r="D243" s="233" t="s">
        <v>180</v>
      </c>
      <c r="E243" s="41"/>
      <c r="F243" s="234" t="s">
        <v>2348</v>
      </c>
      <c r="G243" s="41"/>
      <c r="H243" s="41"/>
      <c r="I243" s="235"/>
      <c r="J243" s="41"/>
      <c r="K243" s="41"/>
      <c r="L243" s="45"/>
      <c r="M243" s="236"/>
      <c r="N243" s="237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180</v>
      </c>
      <c r="AU243" s="18" t="s">
        <v>85</v>
      </c>
    </row>
    <row r="244" s="2" customFormat="1" ht="21.75" customHeight="1">
      <c r="A244" s="39"/>
      <c r="B244" s="40"/>
      <c r="C244" s="220" t="s">
        <v>586</v>
      </c>
      <c r="D244" s="220" t="s">
        <v>174</v>
      </c>
      <c r="E244" s="221" t="s">
        <v>2371</v>
      </c>
      <c r="F244" s="222" t="s">
        <v>2372</v>
      </c>
      <c r="G244" s="223" t="s">
        <v>1701</v>
      </c>
      <c r="H244" s="224">
        <v>1</v>
      </c>
      <c r="I244" s="225"/>
      <c r="J244" s="226">
        <f>ROUND(I244*H244,2)</f>
        <v>0</v>
      </c>
      <c r="K244" s="222" t="s">
        <v>1</v>
      </c>
      <c r="L244" s="45"/>
      <c r="M244" s="227" t="s">
        <v>1</v>
      </c>
      <c r="N244" s="228" t="s">
        <v>41</v>
      </c>
      <c r="O244" s="92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1" t="s">
        <v>178</v>
      </c>
      <c r="AT244" s="231" t="s">
        <v>174</v>
      </c>
      <c r="AU244" s="231" t="s">
        <v>85</v>
      </c>
      <c r="AY244" s="18" t="s">
        <v>173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8" t="s">
        <v>83</v>
      </c>
      <c r="BK244" s="232">
        <f>ROUND(I244*H244,2)</f>
        <v>0</v>
      </c>
      <c r="BL244" s="18" t="s">
        <v>178</v>
      </c>
      <c r="BM244" s="231" t="s">
        <v>589</v>
      </c>
    </row>
    <row r="245" s="2" customFormat="1">
      <c r="A245" s="39"/>
      <c r="B245" s="40"/>
      <c r="C245" s="41"/>
      <c r="D245" s="233" t="s">
        <v>180</v>
      </c>
      <c r="E245" s="41"/>
      <c r="F245" s="234" t="s">
        <v>2348</v>
      </c>
      <c r="G245" s="41"/>
      <c r="H245" s="41"/>
      <c r="I245" s="235"/>
      <c r="J245" s="41"/>
      <c r="K245" s="41"/>
      <c r="L245" s="45"/>
      <c r="M245" s="236"/>
      <c r="N245" s="237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180</v>
      </c>
      <c r="AU245" s="18" t="s">
        <v>85</v>
      </c>
    </row>
    <row r="246" s="2" customFormat="1" ht="21.75" customHeight="1">
      <c r="A246" s="39"/>
      <c r="B246" s="40"/>
      <c r="C246" s="220" t="s">
        <v>475</v>
      </c>
      <c r="D246" s="220" t="s">
        <v>174</v>
      </c>
      <c r="E246" s="221" t="s">
        <v>2373</v>
      </c>
      <c r="F246" s="222" t="s">
        <v>2374</v>
      </c>
      <c r="G246" s="223" t="s">
        <v>1701</v>
      </c>
      <c r="H246" s="224">
        <v>2</v>
      </c>
      <c r="I246" s="225"/>
      <c r="J246" s="226">
        <f>ROUND(I246*H246,2)</f>
        <v>0</v>
      </c>
      <c r="K246" s="222" t="s">
        <v>1</v>
      </c>
      <c r="L246" s="45"/>
      <c r="M246" s="227" t="s">
        <v>1</v>
      </c>
      <c r="N246" s="228" t="s">
        <v>41</v>
      </c>
      <c r="O246" s="92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1" t="s">
        <v>178</v>
      </c>
      <c r="AT246" s="231" t="s">
        <v>174</v>
      </c>
      <c r="AU246" s="231" t="s">
        <v>85</v>
      </c>
      <c r="AY246" s="18" t="s">
        <v>173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8" t="s">
        <v>83</v>
      </c>
      <c r="BK246" s="232">
        <f>ROUND(I246*H246,2)</f>
        <v>0</v>
      </c>
      <c r="BL246" s="18" t="s">
        <v>178</v>
      </c>
      <c r="BM246" s="231" t="s">
        <v>592</v>
      </c>
    </row>
    <row r="247" s="2" customFormat="1">
      <c r="A247" s="39"/>
      <c r="B247" s="40"/>
      <c r="C247" s="41"/>
      <c r="D247" s="233" t="s">
        <v>180</v>
      </c>
      <c r="E247" s="41"/>
      <c r="F247" s="234" t="s">
        <v>2348</v>
      </c>
      <c r="G247" s="41"/>
      <c r="H247" s="41"/>
      <c r="I247" s="235"/>
      <c r="J247" s="41"/>
      <c r="K247" s="41"/>
      <c r="L247" s="45"/>
      <c r="M247" s="236"/>
      <c r="N247" s="237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180</v>
      </c>
      <c r="AU247" s="18" t="s">
        <v>85</v>
      </c>
    </row>
    <row r="248" s="2" customFormat="1" ht="24.15" customHeight="1">
      <c r="A248" s="39"/>
      <c r="B248" s="40"/>
      <c r="C248" s="220" t="s">
        <v>593</v>
      </c>
      <c r="D248" s="220" t="s">
        <v>174</v>
      </c>
      <c r="E248" s="221" t="s">
        <v>2375</v>
      </c>
      <c r="F248" s="222" t="s">
        <v>2376</v>
      </c>
      <c r="G248" s="223" t="s">
        <v>1701</v>
      </c>
      <c r="H248" s="224">
        <v>2</v>
      </c>
      <c r="I248" s="225"/>
      <c r="J248" s="226">
        <f>ROUND(I248*H248,2)</f>
        <v>0</v>
      </c>
      <c r="K248" s="222" t="s">
        <v>1</v>
      </c>
      <c r="L248" s="45"/>
      <c r="M248" s="227" t="s">
        <v>1</v>
      </c>
      <c r="N248" s="228" t="s">
        <v>41</v>
      </c>
      <c r="O248" s="92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1" t="s">
        <v>178</v>
      </c>
      <c r="AT248" s="231" t="s">
        <v>174</v>
      </c>
      <c r="AU248" s="231" t="s">
        <v>85</v>
      </c>
      <c r="AY248" s="18" t="s">
        <v>173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8" t="s">
        <v>83</v>
      </c>
      <c r="BK248" s="232">
        <f>ROUND(I248*H248,2)</f>
        <v>0</v>
      </c>
      <c r="BL248" s="18" t="s">
        <v>178</v>
      </c>
      <c r="BM248" s="231" t="s">
        <v>596</v>
      </c>
    </row>
    <row r="249" s="2" customFormat="1">
      <c r="A249" s="39"/>
      <c r="B249" s="40"/>
      <c r="C249" s="41"/>
      <c r="D249" s="233" t="s">
        <v>180</v>
      </c>
      <c r="E249" s="41"/>
      <c r="F249" s="234" t="s">
        <v>2348</v>
      </c>
      <c r="G249" s="41"/>
      <c r="H249" s="41"/>
      <c r="I249" s="235"/>
      <c r="J249" s="41"/>
      <c r="K249" s="41"/>
      <c r="L249" s="45"/>
      <c r="M249" s="236"/>
      <c r="N249" s="237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180</v>
      </c>
      <c r="AU249" s="18" t="s">
        <v>85</v>
      </c>
    </row>
    <row r="250" s="2" customFormat="1" ht="21.75" customHeight="1">
      <c r="A250" s="39"/>
      <c r="B250" s="40"/>
      <c r="C250" s="220" t="s">
        <v>479</v>
      </c>
      <c r="D250" s="220" t="s">
        <v>174</v>
      </c>
      <c r="E250" s="221" t="s">
        <v>2377</v>
      </c>
      <c r="F250" s="222" t="s">
        <v>2378</v>
      </c>
      <c r="G250" s="223" t="s">
        <v>1701</v>
      </c>
      <c r="H250" s="224">
        <v>1</v>
      </c>
      <c r="I250" s="225"/>
      <c r="J250" s="226">
        <f>ROUND(I250*H250,2)</f>
        <v>0</v>
      </c>
      <c r="K250" s="222" t="s">
        <v>1</v>
      </c>
      <c r="L250" s="45"/>
      <c r="M250" s="227" t="s">
        <v>1</v>
      </c>
      <c r="N250" s="228" t="s">
        <v>41</v>
      </c>
      <c r="O250" s="92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1" t="s">
        <v>178</v>
      </c>
      <c r="AT250" s="231" t="s">
        <v>174</v>
      </c>
      <c r="AU250" s="231" t="s">
        <v>85</v>
      </c>
      <c r="AY250" s="18" t="s">
        <v>173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8" t="s">
        <v>83</v>
      </c>
      <c r="BK250" s="232">
        <f>ROUND(I250*H250,2)</f>
        <v>0</v>
      </c>
      <c r="BL250" s="18" t="s">
        <v>178</v>
      </c>
      <c r="BM250" s="231" t="s">
        <v>602</v>
      </c>
    </row>
    <row r="251" s="2" customFormat="1">
      <c r="A251" s="39"/>
      <c r="B251" s="40"/>
      <c r="C251" s="41"/>
      <c r="D251" s="233" t="s">
        <v>180</v>
      </c>
      <c r="E251" s="41"/>
      <c r="F251" s="234" t="s">
        <v>2348</v>
      </c>
      <c r="G251" s="41"/>
      <c r="H251" s="41"/>
      <c r="I251" s="235"/>
      <c r="J251" s="41"/>
      <c r="K251" s="41"/>
      <c r="L251" s="45"/>
      <c r="M251" s="236"/>
      <c r="N251" s="237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180</v>
      </c>
      <c r="AU251" s="18" t="s">
        <v>85</v>
      </c>
    </row>
    <row r="252" s="2" customFormat="1" ht="16.5" customHeight="1">
      <c r="A252" s="39"/>
      <c r="B252" s="40"/>
      <c r="C252" s="220" t="s">
        <v>603</v>
      </c>
      <c r="D252" s="220" t="s">
        <v>174</v>
      </c>
      <c r="E252" s="221" t="s">
        <v>2379</v>
      </c>
      <c r="F252" s="222" t="s">
        <v>2380</v>
      </c>
      <c r="G252" s="223" t="s">
        <v>1701</v>
      </c>
      <c r="H252" s="224">
        <v>1</v>
      </c>
      <c r="I252" s="225"/>
      <c r="J252" s="226">
        <f>ROUND(I252*H252,2)</f>
        <v>0</v>
      </c>
      <c r="K252" s="222" t="s">
        <v>1</v>
      </c>
      <c r="L252" s="45"/>
      <c r="M252" s="227" t="s">
        <v>1</v>
      </c>
      <c r="N252" s="228" t="s">
        <v>41</v>
      </c>
      <c r="O252" s="92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1" t="s">
        <v>178</v>
      </c>
      <c r="AT252" s="231" t="s">
        <v>174</v>
      </c>
      <c r="AU252" s="231" t="s">
        <v>85</v>
      </c>
      <c r="AY252" s="18" t="s">
        <v>173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8" t="s">
        <v>83</v>
      </c>
      <c r="BK252" s="232">
        <f>ROUND(I252*H252,2)</f>
        <v>0</v>
      </c>
      <c r="BL252" s="18" t="s">
        <v>178</v>
      </c>
      <c r="BM252" s="231" t="s">
        <v>606</v>
      </c>
    </row>
    <row r="253" s="2" customFormat="1">
      <c r="A253" s="39"/>
      <c r="B253" s="40"/>
      <c r="C253" s="41"/>
      <c r="D253" s="233" t="s">
        <v>180</v>
      </c>
      <c r="E253" s="41"/>
      <c r="F253" s="234" t="s">
        <v>2348</v>
      </c>
      <c r="G253" s="41"/>
      <c r="H253" s="41"/>
      <c r="I253" s="235"/>
      <c r="J253" s="41"/>
      <c r="K253" s="41"/>
      <c r="L253" s="45"/>
      <c r="M253" s="236"/>
      <c r="N253" s="237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180</v>
      </c>
      <c r="AU253" s="18" t="s">
        <v>85</v>
      </c>
    </row>
    <row r="254" s="2" customFormat="1" ht="16.5" customHeight="1">
      <c r="A254" s="39"/>
      <c r="B254" s="40"/>
      <c r="C254" s="220" t="s">
        <v>484</v>
      </c>
      <c r="D254" s="220" t="s">
        <v>174</v>
      </c>
      <c r="E254" s="221" t="s">
        <v>2381</v>
      </c>
      <c r="F254" s="222" t="s">
        <v>2382</v>
      </c>
      <c r="G254" s="223" t="s">
        <v>1701</v>
      </c>
      <c r="H254" s="224">
        <v>1</v>
      </c>
      <c r="I254" s="225"/>
      <c r="J254" s="226">
        <f>ROUND(I254*H254,2)</f>
        <v>0</v>
      </c>
      <c r="K254" s="222" t="s">
        <v>1</v>
      </c>
      <c r="L254" s="45"/>
      <c r="M254" s="227" t="s">
        <v>1</v>
      </c>
      <c r="N254" s="228" t="s">
        <v>41</v>
      </c>
      <c r="O254" s="92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1" t="s">
        <v>178</v>
      </c>
      <c r="AT254" s="231" t="s">
        <v>174</v>
      </c>
      <c r="AU254" s="231" t="s">
        <v>85</v>
      </c>
      <c r="AY254" s="18" t="s">
        <v>173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8" t="s">
        <v>83</v>
      </c>
      <c r="BK254" s="232">
        <f>ROUND(I254*H254,2)</f>
        <v>0</v>
      </c>
      <c r="BL254" s="18" t="s">
        <v>178</v>
      </c>
      <c r="BM254" s="231" t="s">
        <v>609</v>
      </c>
    </row>
    <row r="255" s="2" customFormat="1">
      <c r="A255" s="39"/>
      <c r="B255" s="40"/>
      <c r="C255" s="41"/>
      <c r="D255" s="233" t="s">
        <v>180</v>
      </c>
      <c r="E255" s="41"/>
      <c r="F255" s="234" t="s">
        <v>2348</v>
      </c>
      <c r="G255" s="41"/>
      <c r="H255" s="41"/>
      <c r="I255" s="235"/>
      <c r="J255" s="41"/>
      <c r="K255" s="41"/>
      <c r="L255" s="45"/>
      <c r="M255" s="236"/>
      <c r="N255" s="237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180</v>
      </c>
      <c r="AU255" s="18" t="s">
        <v>85</v>
      </c>
    </row>
    <row r="256" s="2" customFormat="1" ht="33" customHeight="1">
      <c r="A256" s="39"/>
      <c r="B256" s="40"/>
      <c r="C256" s="220" t="s">
        <v>613</v>
      </c>
      <c r="D256" s="220" t="s">
        <v>174</v>
      </c>
      <c r="E256" s="221" t="s">
        <v>2383</v>
      </c>
      <c r="F256" s="222" t="s">
        <v>2384</v>
      </c>
      <c r="G256" s="223" t="s">
        <v>1701</v>
      </c>
      <c r="H256" s="224">
        <v>13</v>
      </c>
      <c r="I256" s="225"/>
      <c r="J256" s="226">
        <f>ROUND(I256*H256,2)</f>
        <v>0</v>
      </c>
      <c r="K256" s="222" t="s">
        <v>1</v>
      </c>
      <c r="L256" s="45"/>
      <c r="M256" s="227" t="s">
        <v>1</v>
      </c>
      <c r="N256" s="228" t="s">
        <v>41</v>
      </c>
      <c r="O256" s="92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1" t="s">
        <v>178</v>
      </c>
      <c r="AT256" s="231" t="s">
        <v>174</v>
      </c>
      <c r="AU256" s="231" t="s">
        <v>85</v>
      </c>
      <c r="AY256" s="18" t="s">
        <v>173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8" t="s">
        <v>83</v>
      </c>
      <c r="BK256" s="232">
        <f>ROUND(I256*H256,2)</f>
        <v>0</v>
      </c>
      <c r="BL256" s="18" t="s">
        <v>178</v>
      </c>
      <c r="BM256" s="231" t="s">
        <v>616</v>
      </c>
    </row>
    <row r="257" s="2" customFormat="1">
      <c r="A257" s="39"/>
      <c r="B257" s="40"/>
      <c r="C257" s="41"/>
      <c r="D257" s="233" t="s">
        <v>180</v>
      </c>
      <c r="E257" s="41"/>
      <c r="F257" s="234" t="s">
        <v>2348</v>
      </c>
      <c r="G257" s="41"/>
      <c r="H257" s="41"/>
      <c r="I257" s="235"/>
      <c r="J257" s="41"/>
      <c r="K257" s="41"/>
      <c r="L257" s="45"/>
      <c r="M257" s="236"/>
      <c r="N257" s="237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180</v>
      </c>
      <c r="AU257" s="18" t="s">
        <v>85</v>
      </c>
    </row>
    <row r="258" s="2" customFormat="1" ht="24.15" customHeight="1">
      <c r="A258" s="39"/>
      <c r="B258" s="40"/>
      <c r="C258" s="220" t="s">
        <v>488</v>
      </c>
      <c r="D258" s="220" t="s">
        <v>174</v>
      </c>
      <c r="E258" s="221" t="s">
        <v>2385</v>
      </c>
      <c r="F258" s="222" t="s">
        <v>2386</v>
      </c>
      <c r="G258" s="223" t="s">
        <v>1701</v>
      </c>
      <c r="H258" s="224">
        <v>2</v>
      </c>
      <c r="I258" s="225"/>
      <c r="J258" s="226">
        <f>ROUND(I258*H258,2)</f>
        <v>0</v>
      </c>
      <c r="K258" s="222" t="s">
        <v>1</v>
      </c>
      <c r="L258" s="45"/>
      <c r="M258" s="227" t="s">
        <v>1</v>
      </c>
      <c r="N258" s="228" t="s">
        <v>41</v>
      </c>
      <c r="O258" s="92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1" t="s">
        <v>178</v>
      </c>
      <c r="AT258" s="231" t="s">
        <v>174</v>
      </c>
      <c r="AU258" s="231" t="s">
        <v>85</v>
      </c>
      <c r="AY258" s="18" t="s">
        <v>173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8" t="s">
        <v>83</v>
      </c>
      <c r="BK258" s="232">
        <f>ROUND(I258*H258,2)</f>
        <v>0</v>
      </c>
      <c r="BL258" s="18" t="s">
        <v>178</v>
      </c>
      <c r="BM258" s="231" t="s">
        <v>619</v>
      </c>
    </row>
    <row r="259" s="2" customFormat="1">
      <c r="A259" s="39"/>
      <c r="B259" s="40"/>
      <c r="C259" s="41"/>
      <c r="D259" s="233" t="s">
        <v>180</v>
      </c>
      <c r="E259" s="41"/>
      <c r="F259" s="234" t="s">
        <v>2348</v>
      </c>
      <c r="G259" s="41"/>
      <c r="H259" s="41"/>
      <c r="I259" s="235"/>
      <c r="J259" s="41"/>
      <c r="K259" s="41"/>
      <c r="L259" s="45"/>
      <c r="M259" s="236"/>
      <c r="N259" s="237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180</v>
      </c>
      <c r="AU259" s="18" t="s">
        <v>85</v>
      </c>
    </row>
    <row r="260" s="2" customFormat="1" ht="16.5" customHeight="1">
      <c r="A260" s="39"/>
      <c r="B260" s="40"/>
      <c r="C260" s="220" t="s">
        <v>621</v>
      </c>
      <c r="D260" s="220" t="s">
        <v>174</v>
      </c>
      <c r="E260" s="221" t="s">
        <v>2387</v>
      </c>
      <c r="F260" s="222" t="s">
        <v>2388</v>
      </c>
      <c r="G260" s="223" t="s">
        <v>1701</v>
      </c>
      <c r="H260" s="224">
        <v>1</v>
      </c>
      <c r="I260" s="225"/>
      <c r="J260" s="226">
        <f>ROUND(I260*H260,2)</f>
        <v>0</v>
      </c>
      <c r="K260" s="222" t="s">
        <v>1</v>
      </c>
      <c r="L260" s="45"/>
      <c r="M260" s="227" t="s">
        <v>1</v>
      </c>
      <c r="N260" s="228" t="s">
        <v>41</v>
      </c>
      <c r="O260" s="92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1" t="s">
        <v>178</v>
      </c>
      <c r="AT260" s="231" t="s">
        <v>174</v>
      </c>
      <c r="AU260" s="231" t="s">
        <v>85</v>
      </c>
      <c r="AY260" s="18" t="s">
        <v>173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8" t="s">
        <v>83</v>
      </c>
      <c r="BK260" s="232">
        <f>ROUND(I260*H260,2)</f>
        <v>0</v>
      </c>
      <c r="BL260" s="18" t="s">
        <v>178</v>
      </c>
      <c r="BM260" s="231" t="s">
        <v>624</v>
      </c>
    </row>
    <row r="261" s="2" customFormat="1">
      <c r="A261" s="39"/>
      <c r="B261" s="40"/>
      <c r="C261" s="41"/>
      <c r="D261" s="233" t="s">
        <v>180</v>
      </c>
      <c r="E261" s="41"/>
      <c r="F261" s="234" t="s">
        <v>2389</v>
      </c>
      <c r="G261" s="41"/>
      <c r="H261" s="41"/>
      <c r="I261" s="235"/>
      <c r="J261" s="41"/>
      <c r="K261" s="41"/>
      <c r="L261" s="45"/>
      <c r="M261" s="236"/>
      <c r="N261" s="237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180</v>
      </c>
      <c r="AU261" s="18" t="s">
        <v>85</v>
      </c>
    </row>
    <row r="262" s="2" customFormat="1" ht="37.8" customHeight="1">
      <c r="A262" s="39"/>
      <c r="B262" s="40"/>
      <c r="C262" s="220" t="s">
        <v>493</v>
      </c>
      <c r="D262" s="220" t="s">
        <v>174</v>
      </c>
      <c r="E262" s="221" t="s">
        <v>2390</v>
      </c>
      <c r="F262" s="222" t="s">
        <v>2297</v>
      </c>
      <c r="G262" s="223" t="s">
        <v>1701</v>
      </c>
      <c r="H262" s="224">
        <v>1</v>
      </c>
      <c r="I262" s="225"/>
      <c r="J262" s="226">
        <f>ROUND(I262*H262,2)</f>
        <v>0</v>
      </c>
      <c r="K262" s="222" t="s">
        <v>1</v>
      </c>
      <c r="L262" s="45"/>
      <c r="M262" s="227" t="s">
        <v>1</v>
      </c>
      <c r="N262" s="228" t="s">
        <v>41</v>
      </c>
      <c r="O262" s="92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1" t="s">
        <v>178</v>
      </c>
      <c r="AT262" s="231" t="s">
        <v>174</v>
      </c>
      <c r="AU262" s="231" t="s">
        <v>85</v>
      </c>
      <c r="AY262" s="18" t="s">
        <v>173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8" t="s">
        <v>83</v>
      </c>
      <c r="BK262" s="232">
        <f>ROUND(I262*H262,2)</f>
        <v>0</v>
      </c>
      <c r="BL262" s="18" t="s">
        <v>178</v>
      </c>
      <c r="BM262" s="231" t="s">
        <v>628</v>
      </c>
    </row>
    <row r="263" s="2" customFormat="1">
      <c r="A263" s="39"/>
      <c r="B263" s="40"/>
      <c r="C263" s="41"/>
      <c r="D263" s="233" t="s">
        <v>180</v>
      </c>
      <c r="E263" s="41"/>
      <c r="F263" s="234" t="s">
        <v>2391</v>
      </c>
      <c r="G263" s="41"/>
      <c r="H263" s="41"/>
      <c r="I263" s="235"/>
      <c r="J263" s="41"/>
      <c r="K263" s="41"/>
      <c r="L263" s="45"/>
      <c r="M263" s="236"/>
      <c r="N263" s="237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180</v>
      </c>
      <c r="AU263" s="18" t="s">
        <v>85</v>
      </c>
    </row>
    <row r="264" s="11" customFormat="1" ht="22.8" customHeight="1">
      <c r="A264" s="11"/>
      <c r="B264" s="206"/>
      <c r="C264" s="207"/>
      <c r="D264" s="208" t="s">
        <v>75</v>
      </c>
      <c r="E264" s="273" t="s">
        <v>2392</v>
      </c>
      <c r="F264" s="273" t="s">
        <v>2393</v>
      </c>
      <c r="G264" s="207"/>
      <c r="H264" s="207"/>
      <c r="I264" s="210"/>
      <c r="J264" s="274">
        <f>BK264</f>
        <v>0</v>
      </c>
      <c r="K264" s="207"/>
      <c r="L264" s="212"/>
      <c r="M264" s="213"/>
      <c r="N264" s="214"/>
      <c r="O264" s="214"/>
      <c r="P264" s="215">
        <f>SUM(P265:P272)</f>
        <v>0</v>
      </c>
      <c r="Q264" s="214"/>
      <c r="R264" s="215">
        <f>SUM(R265:R272)</f>
        <v>0</v>
      </c>
      <c r="S264" s="214"/>
      <c r="T264" s="216">
        <f>SUM(T265:T272)</f>
        <v>0</v>
      </c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R264" s="217" t="s">
        <v>83</v>
      </c>
      <c r="AT264" s="218" t="s">
        <v>75</v>
      </c>
      <c r="AU264" s="218" t="s">
        <v>83</v>
      </c>
      <c r="AY264" s="217" t="s">
        <v>173</v>
      </c>
      <c r="BK264" s="219">
        <f>SUM(BK265:BK272)</f>
        <v>0</v>
      </c>
    </row>
    <row r="265" s="2" customFormat="1" ht="24.15" customHeight="1">
      <c r="A265" s="39"/>
      <c r="B265" s="40"/>
      <c r="C265" s="220" t="s">
        <v>629</v>
      </c>
      <c r="D265" s="220" t="s">
        <v>174</v>
      </c>
      <c r="E265" s="221" t="s">
        <v>2394</v>
      </c>
      <c r="F265" s="222" t="s">
        <v>2395</v>
      </c>
      <c r="G265" s="223" t="s">
        <v>1701</v>
      </c>
      <c r="H265" s="224">
        <v>1</v>
      </c>
      <c r="I265" s="225"/>
      <c r="J265" s="226">
        <f>ROUND(I265*H265,2)</f>
        <v>0</v>
      </c>
      <c r="K265" s="222" t="s">
        <v>1</v>
      </c>
      <c r="L265" s="45"/>
      <c r="M265" s="227" t="s">
        <v>1</v>
      </c>
      <c r="N265" s="228" t="s">
        <v>41</v>
      </c>
      <c r="O265" s="92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1" t="s">
        <v>178</v>
      </c>
      <c r="AT265" s="231" t="s">
        <v>174</v>
      </c>
      <c r="AU265" s="231" t="s">
        <v>85</v>
      </c>
      <c r="AY265" s="18" t="s">
        <v>173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8" t="s">
        <v>83</v>
      </c>
      <c r="BK265" s="232">
        <f>ROUND(I265*H265,2)</f>
        <v>0</v>
      </c>
      <c r="BL265" s="18" t="s">
        <v>178</v>
      </c>
      <c r="BM265" s="231" t="s">
        <v>632</v>
      </c>
    </row>
    <row r="266" s="2" customFormat="1">
      <c r="A266" s="39"/>
      <c r="B266" s="40"/>
      <c r="C266" s="41"/>
      <c r="D266" s="233" t="s">
        <v>180</v>
      </c>
      <c r="E266" s="41"/>
      <c r="F266" s="234" t="s">
        <v>2396</v>
      </c>
      <c r="G266" s="41"/>
      <c r="H266" s="41"/>
      <c r="I266" s="235"/>
      <c r="J266" s="41"/>
      <c r="K266" s="41"/>
      <c r="L266" s="45"/>
      <c r="M266" s="236"/>
      <c r="N266" s="237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180</v>
      </c>
      <c r="AU266" s="18" t="s">
        <v>85</v>
      </c>
    </row>
    <row r="267" s="2" customFormat="1" ht="24.15" customHeight="1">
      <c r="A267" s="39"/>
      <c r="B267" s="40"/>
      <c r="C267" s="220" t="s">
        <v>497</v>
      </c>
      <c r="D267" s="220" t="s">
        <v>174</v>
      </c>
      <c r="E267" s="221" t="s">
        <v>2397</v>
      </c>
      <c r="F267" s="222" t="s">
        <v>2398</v>
      </c>
      <c r="G267" s="223" t="s">
        <v>1701</v>
      </c>
      <c r="H267" s="224">
        <v>1</v>
      </c>
      <c r="I267" s="225"/>
      <c r="J267" s="226">
        <f>ROUND(I267*H267,2)</f>
        <v>0</v>
      </c>
      <c r="K267" s="222" t="s">
        <v>1</v>
      </c>
      <c r="L267" s="45"/>
      <c r="M267" s="227" t="s">
        <v>1</v>
      </c>
      <c r="N267" s="228" t="s">
        <v>41</v>
      </c>
      <c r="O267" s="92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1" t="s">
        <v>178</v>
      </c>
      <c r="AT267" s="231" t="s">
        <v>174</v>
      </c>
      <c r="AU267" s="231" t="s">
        <v>85</v>
      </c>
      <c r="AY267" s="18" t="s">
        <v>173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8" t="s">
        <v>83</v>
      </c>
      <c r="BK267" s="232">
        <f>ROUND(I267*H267,2)</f>
        <v>0</v>
      </c>
      <c r="BL267" s="18" t="s">
        <v>178</v>
      </c>
      <c r="BM267" s="231" t="s">
        <v>635</v>
      </c>
    </row>
    <row r="268" s="2" customFormat="1">
      <c r="A268" s="39"/>
      <c r="B268" s="40"/>
      <c r="C268" s="41"/>
      <c r="D268" s="233" t="s">
        <v>180</v>
      </c>
      <c r="E268" s="41"/>
      <c r="F268" s="234" t="s">
        <v>2399</v>
      </c>
      <c r="G268" s="41"/>
      <c r="H268" s="41"/>
      <c r="I268" s="235"/>
      <c r="J268" s="41"/>
      <c r="K268" s="41"/>
      <c r="L268" s="45"/>
      <c r="M268" s="236"/>
      <c r="N268" s="237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180</v>
      </c>
      <c r="AU268" s="18" t="s">
        <v>85</v>
      </c>
    </row>
    <row r="269" s="2" customFormat="1" ht="24.15" customHeight="1">
      <c r="A269" s="39"/>
      <c r="B269" s="40"/>
      <c r="C269" s="220" t="s">
        <v>636</v>
      </c>
      <c r="D269" s="220" t="s">
        <v>174</v>
      </c>
      <c r="E269" s="221" t="s">
        <v>2400</v>
      </c>
      <c r="F269" s="222" t="s">
        <v>2401</v>
      </c>
      <c r="G269" s="223" t="s">
        <v>1701</v>
      </c>
      <c r="H269" s="224">
        <v>1</v>
      </c>
      <c r="I269" s="225"/>
      <c r="J269" s="226">
        <f>ROUND(I269*H269,2)</f>
        <v>0</v>
      </c>
      <c r="K269" s="222" t="s">
        <v>1</v>
      </c>
      <c r="L269" s="45"/>
      <c r="M269" s="227" t="s">
        <v>1</v>
      </c>
      <c r="N269" s="228" t="s">
        <v>41</v>
      </c>
      <c r="O269" s="92"/>
      <c r="P269" s="229">
        <f>O269*H269</f>
        <v>0</v>
      </c>
      <c r="Q269" s="229">
        <v>0</v>
      </c>
      <c r="R269" s="229">
        <f>Q269*H269</f>
        <v>0</v>
      </c>
      <c r="S269" s="229">
        <v>0</v>
      </c>
      <c r="T269" s="230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1" t="s">
        <v>178</v>
      </c>
      <c r="AT269" s="231" t="s">
        <v>174</v>
      </c>
      <c r="AU269" s="231" t="s">
        <v>85</v>
      </c>
      <c r="AY269" s="18" t="s">
        <v>173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8" t="s">
        <v>83</v>
      </c>
      <c r="BK269" s="232">
        <f>ROUND(I269*H269,2)</f>
        <v>0</v>
      </c>
      <c r="BL269" s="18" t="s">
        <v>178</v>
      </c>
      <c r="BM269" s="231" t="s">
        <v>639</v>
      </c>
    </row>
    <row r="270" s="2" customFormat="1">
      <c r="A270" s="39"/>
      <c r="B270" s="40"/>
      <c r="C270" s="41"/>
      <c r="D270" s="233" t="s">
        <v>180</v>
      </c>
      <c r="E270" s="41"/>
      <c r="F270" s="234" t="s">
        <v>2402</v>
      </c>
      <c r="G270" s="41"/>
      <c r="H270" s="41"/>
      <c r="I270" s="235"/>
      <c r="J270" s="41"/>
      <c r="K270" s="41"/>
      <c r="L270" s="45"/>
      <c r="M270" s="236"/>
      <c r="N270" s="237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180</v>
      </c>
      <c r="AU270" s="18" t="s">
        <v>85</v>
      </c>
    </row>
    <row r="271" s="2" customFormat="1" ht="16.5" customHeight="1">
      <c r="A271" s="39"/>
      <c r="B271" s="40"/>
      <c r="C271" s="220" t="s">
        <v>502</v>
      </c>
      <c r="D271" s="220" t="s">
        <v>174</v>
      </c>
      <c r="E271" s="221" t="s">
        <v>2403</v>
      </c>
      <c r="F271" s="222" t="s">
        <v>2404</v>
      </c>
      <c r="G271" s="223" t="s">
        <v>1701</v>
      </c>
      <c r="H271" s="224">
        <v>2</v>
      </c>
      <c r="I271" s="225"/>
      <c r="J271" s="226">
        <f>ROUND(I271*H271,2)</f>
        <v>0</v>
      </c>
      <c r="K271" s="222" t="s">
        <v>1</v>
      </c>
      <c r="L271" s="45"/>
      <c r="M271" s="227" t="s">
        <v>1</v>
      </c>
      <c r="N271" s="228" t="s">
        <v>41</v>
      </c>
      <c r="O271" s="92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1" t="s">
        <v>178</v>
      </c>
      <c r="AT271" s="231" t="s">
        <v>174</v>
      </c>
      <c r="AU271" s="231" t="s">
        <v>85</v>
      </c>
      <c r="AY271" s="18" t="s">
        <v>173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8" t="s">
        <v>83</v>
      </c>
      <c r="BK271" s="232">
        <f>ROUND(I271*H271,2)</f>
        <v>0</v>
      </c>
      <c r="BL271" s="18" t="s">
        <v>178</v>
      </c>
      <c r="BM271" s="231" t="s">
        <v>642</v>
      </c>
    </row>
    <row r="272" s="2" customFormat="1">
      <c r="A272" s="39"/>
      <c r="B272" s="40"/>
      <c r="C272" s="41"/>
      <c r="D272" s="233" t="s">
        <v>180</v>
      </c>
      <c r="E272" s="41"/>
      <c r="F272" s="234" t="s">
        <v>2405</v>
      </c>
      <c r="G272" s="41"/>
      <c r="H272" s="41"/>
      <c r="I272" s="235"/>
      <c r="J272" s="41"/>
      <c r="K272" s="41"/>
      <c r="L272" s="45"/>
      <c r="M272" s="236"/>
      <c r="N272" s="237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180</v>
      </c>
      <c r="AU272" s="18" t="s">
        <v>85</v>
      </c>
    </row>
    <row r="273" s="11" customFormat="1" ht="22.8" customHeight="1">
      <c r="A273" s="11"/>
      <c r="B273" s="206"/>
      <c r="C273" s="207"/>
      <c r="D273" s="208" t="s">
        <v>75</v>
      </c>
      <c r="E273" s="273" t="s">
        <v>2406</v>
      </c>
      <c r="F273" s="273" t="s">
        <v>2407</v>
      </c>
      <c r="G273" s="207"/>
      <c r="H273" s="207"/>
      <c r="I273" s="210"/>
      <c r="J273" s="274">
        <f>BK273</f>
        <v>0</v>
      </c>
      <c r="K273" s="207"/>
      <c r="L273" s="212"/>
      <c r="M273" s="213"/>
      <c r="N273" s="214"/>
      <c r="O273" s="214"/>
      <c r="P273" s="215">
        <f>SUM(P274:P297)</f>
        <v>0</v>
      </c>
      <c r="Q273" s="214"/>
      <c r="R273" s="215">
        <f>SUM(R274:R297)</f>
        <v>0</v>
      </c>
      <c r="S273" s="214"/>
      <c r="T273" s="216">
        <f>SUM(T274:T297)</f>
        <v>0</v>
      </c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R273" s="217" t="s">
        <v>83</v>
      </c>
      <c r="AT273" s="218" t="s">
        <v>75</v>
      </c>
      <c r="AU273" s="218" t="s">
        <v>83</v>
      </c>
      <c r="AY273" s="217" t="s">
        <v>173</v>
      </c>
      <c r="BK273" s="219">
        <f>SUM(BK274:BK297)</f>
        <v>0</v>
      </c>
    </row>
    <row r="274" s="2" customFormat="1" ht="49.05" customHeight="1">
      <c r="A274" s="39"/>
      <c r="B274" s="40"/>
      <c r="C274" s="220" t="s">
        <v>645</v>
      </c>
      <c r="D274" s="220" t="s">
        <v>174</v>
      </c>
      <c r="E274" s="221" t="s">
        <v>2408</v>
      </c>
      <c r="F274" s="222" t="s">
        <v>2409</v>
      </c>
      <c r="G274" s="223" t="s">
        <v>1701</v>
      </c>
      <c r="H274" s="224">
        <v>20</v>
      </c>
      <c r="I274" s="225"/>
      <c r="J274" s="226">
        <f>ROUND(I274*H274,2)</f>
        <v>0</v>
      </c>
      <c r="K274" s="222" t="s">
        <v>1</v>
      </c>
      <c r="L274" s="45"/>
      <c r="M274" s="227" t="s">
        <v>1</v>
      </c>
      <c r="N274" s="228" t="s">
        <v>41</v>
      </c>
      <c r="O274" s="92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1" t="s">
        <v>178</v>
      </c>
      <c r="AT274" s="231" t="s">
        <v>174</v>
      </c>
      <c r="AU274" s="231" t="s">
        <v>85</v>
      </c>
      <c r="AY274" s="18" t="s">
        <v>173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8" t="s">
        <v>83</v>
      </c>
      <c r="BK274" s="232">
        <f>ROUND(I274*H274,2)</f>
        <v>0</v>
      </c>
      <c r="BL274" s="18" t="s">
        <v>178</v>
      </c>
      <c r="BM274" s="231" t="s">
        <v>649</v>
      </c>
    </row>
    <row r="275" s="2" customFormat="1">
      <c r="A275" s="39"/>
      <c r="B275" s="40"/>
      <c r="C275" s="41"/>
      <c r="D275" s="233" t="s">
        <v>180</v>
      </c>
      <c r="E275" s="41"/>
      <c r="F275" s="234" t="s">
        <v>2410</v>
      </c>
      <c r="G275" s="41"/>
      <c r="H275" s="41"/>
      <c r="I275" s="235"/>
      <c r="J275" s="41"/>
      <c r="K275" s="41"/>
      <c r="L275" s="45"/>
      <c r="M275" s="236"/>
      <c r="N275" s="237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180</v>
      </c>
      <c r="AU275" s="18" t="s">
        <v>85</v>
      </c>
    </row>
    <row r="276" s="2" customFormat="1" ht="49.05" customHeight="1">
      <c r="A276" s="39"/>
      <c r="B276" s="40"/>
      <c r="C276" s="220" t="s">
        <v>509</v>
      </c>
      <c r="D276" s="220" t="s">
        <v>174</v>
      </c>
      <c r="E276" s="221" t="s">
        <v>2411</v>
      </c>
      <c r="F276" s="222" t="s">
        <v>2412</v>
      </c>
      <c r="G276" s="223" t="s">
        <v>1701</v>
      </c>
      <c r="H276" s="224">
        <v>5</v>
      </c>
      <c r="I276" s="225"/>
      <c r="J276" s="226">
        <f>ROUND(I276*H276,2)</f>
        <v>0</v>
      </c>
      <c r="K276" s="222" t="s">
        <v>1</v>
      </c>
      <c r="L276" s="45"/>
      <c r="M276" s="227" t="s">
        <v>1</v>
      </c>
      <c r="N276" s="228" t="s">
        <v>41</v>
      </c>
      <c r="O276" s="92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1" t="s">
        <v>178</v>
      </c>
      <c r="AT276" s="231" t="s">
        <v>174</v>
      </c>
      <c r="AU276" s="231" t="s">
        <v>85</v>
      </c>
      <c r="AY276" s="18" t="s">
        <v>173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8" t="s">
        <v>83</v>
      </c>
      <c r="BK276" s="232">
        <f>ROUND(I276*H276,2)</f>
        <v>0</v>
      </c>
      <c r="BL276" s="18" t="s">
        <v>178</v>
      </c>
      <c r="BM276" s="231" t="s">
        <v>653</v>
      </c>
    </row>
    <row r="277" s="2" customFormat="1">
      <c r="A277" s="39"/>
      <c r="B277" s="40"/>
      <c r="C277" s="41"/>
      <c r="D277" s="233" t="s">
        <v>180</v>
      </c>
      <c r="E277" s="41"/>
      <c r="F277" s="234" t="s">
        <v>2410</v>
      </c>
      <c r="G277" s="41"/>
      <c r="H277" s="41"/>
      <c r="I277" s="235"/>
      <c r="J277" s="41"/>
      <c r="K277" s="41"/>
      <c r="L277" s="45"/>
      <c r="M277" s="236"/>
      <c r="N277" s="237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180</v>
      </c>
      <c r="AU277" s="18" t="s">
        <v>85</v>
      </c>
    </row>
    <row r="278" s="2" customFormat="1" ht="37.8" customHeight="1">
      <c r="A278" s="39"/>
      <c r="B278" s="40"/>
      <c r="C278" s="220" t="s">
        <v>655</v>
      </c>
      <c r="D278" s="220" t="s">
        <v>174</v>
      </c>
      <c r="E278" s="221" t="s">
        <v>2413</v>
      </c>
      <c r="F278" s="222" t="s">
        <v>2414</v>
      </c>
      <c r="G278" s="223" t="s">
        <v>353</v>
      </c>
      <c r="H278" s="224">
        <v>1185</v>
      </c>
      <c r="I278" s="225"/>
      <c r="J278" s="226">
        <f>ROUND(I278*H278,2)</f>
        <v>0</v>
      </c>
      <c r="K278" s="222" t="s">
        <v>1</v>
      </c>
      <c r="L278" s="45"/>
      <c r="M278" s="227" t="s">
        <v>1</v>
      </c>
      <c r="N278" s="228" t="s">
        <v>41</v>
      </c>
      <c r="O278" s="92"/>
      <c r="P278" s="229">
        <f>O278*H278</f>
        <v>0</v>
      </c>
      <c r="Q278" s="229">
        <v>0</v>
      </c>
      <c r="R278" s="229">
        <f>Q278*H278</f>
        <v>0</v>
      </c>
      <c r="S278" s="229">
        <v>0</v>
      </c>
      <c r="T278" s="230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1" t="s">
        <v>178</v>
      </c>
      <c r="AT278" s="231" t="s">
        <v>174</v>
      </c>
      <c r="AU278" s="231" t="s">
        <v>85</v>
      </c>
      <c r="AY278" s="18" t="s">
        <v>173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8" t="s">
        <v>83</v>
      </c>
      <c r="BK278" s="232">
        <f>ROUND(I278*H278,2)</f>
        <v>0</v>
      </c>
      <c r="BL278" s="18" t="s">
        <v>178</v>
      </c>
      <c r="BM278" s="231" t="s">
        <v>658</v>
      </c>
    </row>
    <row r="279" s="2" customFormat="1">
      <c r="A279" s="39"/>
      <c r="B279" s="40"/>
      <c r="C279" s="41"/>
      <c r="D279" s="233" t="s">
        <v>180</v>
      </c>
      <c r="E279" s="41"/>
      <c r="F279" s="234" t="s">
        <v>2415</v>
      </c>
      <c r="G279" s="41"/>
      <c r="H279" s="41"/>
      <c r="I279" s="235"/>
      <c r="J279" s="41"/>
      <c r="K279" s="41"/>
      <c r="L279" s="45"/>
      <c r="M279" s="236"/>
      <c r="N279" s="237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180</v>
      </c>
      <c r="AU279" s="18" t="s">
        <v>85</v>
      </c>
    </row>
    <row r="280" s="2" customFormat="1" ht="24.15" customHeight="1">
      <c r="A280" s="39"/>
      <c r="B280" s="40"/>
      <c r="C280" s="220" t="s">
        <v>514</v>
      </c>
      <c r="D280" s="220" t="s">
        <v>174</v>
      </c>
      <c r="E280" s="221" t="s">
        <v>2416</v>
      </c>
      <c r="F280" s="222" t="s">
        <v>2417</v>
      </c>
      <c r="G280" s="223" t="s">
        <v>353</v>
      </c>
      <c r="H280" s="224">
        <v>1185</v>
      </c>
      <c r="I280" s="225"/>
      <c r="J280" s="226">
        <f>ROUND(I280*H280,2)</f>
        <v>0</v>
      </c>
      <c r="K280" s="222" t="s">
        <v>1</v>
      </c>
      <c r="L280" s="45"/>
      <c r="M280" s="227" t="s">
        <v>1</v>
      </c>
      <c r="N280" s="228" t="s">
        <v>41</v>
      </c>
      <c r="O280" s="92"/>
      <c r="P280" s="229">
        <f>O280*H280</f>
        <v>0</v>
      </c>
      <c r="Q280" s="229">
        <v>0</v>
      </c>
      <c r="R280" s="229">
        <f>Q280*H280</f>
        <v>0</v>
      </c>
      <c r="S280" s="229">
        <v>0</v>
      </c>
      <c r="T280" s="23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1" t="s">
        <v>178</v>
      </c>
      <c r="AT280" s="231" t="s">
        <v>174</v>
      </c>
      <c r="AU280" s="231" t="s">
        <v>85</v>
      </c>
      <c r="AY280" s="18" t="s">
        <v>173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8" t="s">
        <v>83</v>
      </c>
      <c r="BK280" s="232">
        <f>ROUND(I280*H280,2)</f>
        <v>0</v>
      </c>
      <c r="BL280" s="18" t="s">
        <v>178</v>
      </c>
      <c r="BM280" s="231" t="s">
        <v>662</v>
      </c>
    </row>
    <row r="281" s="2" customFormat="1">
      <c r="A281" s="39"/>
      <c r="B281" s="40"/>
      <c r="C281" s="41"/>
      <c r="D281" s="233" t="s">
        <v>180</v>
      </c>
      <c r="E281" s="41"/>
      <c r="F281" s="234" t="s">
        <v>2418</v>
      </c>
      <c r="G281" s="41"/>
      <c r="H281" s="41"/>
      <c r="I281" s="235"/>
      <c r="J281" s="41"/>
      <c r="K281" s="41"/>
      <c r="L281" s="45"/>
      <c r="M281" s="236"/>
      <c r="N281" s="237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180</v>
      </c>
      <c r="AU281" s="18" t="s">
        <v>85</v>
      </c>
    </row>
    <row r="282" s="2" customFormat="1" ht="16.5" customHeight="1">
      <c r="A282" s="39"/>
      <c r="B282" s="40"/>
      <c r="C282" s="220" t="s">
        <v>663</v>
      </c>
      <c r="D282" s="220" t="s">
        <v>174</v>
      </c>
      <c r="E282" s="221" t="s">
        <v>2419</v>
      </c>
      <c r="F282" s="222" t="s">
        <v>2420</v>
      </c>
      <c r="G282" s="223" t="s">
        <v>1701</v>
      </c>
      <c r="H282" s="224">
        <v>1</v>
      </c>
      <c r="I282" s="225"/>
      <c r="J282" s="226">
        <f>ROUND(I282*H282,2)</f>
        <v>0</v>
      </c>
      <c r="K282" s="222" t="s">
        <v>1</v>
      </c>
      <c r="L282" s="45"/>
      <c r="M282" s="227" t="s">
        <v>1</v>
      </c>
      <c r="N282" s="228" t="s">
        <v>41</v>
      </c>
      <c r="O282" s="92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1" t="s">
        <v>178</v>
      </c>
      <c r="AT282" s="231" t="s">
        <v>174</v>
      </c>
      <c r="AU282" s="231" t="s">
        <v>85</v>
      </c>
      <c r="AY282" s="18" t="s">
        <v>173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8" t="s">
        <v>83</v>
      </c>
      <c r="BK282" s="232">
        <f>ROUND(I282*H282,2)</f>
        <v>0</v>
      </c>
      <c r="BL282" s="18" t="s">
        <v>178</v>
      </c>
      <c r="BM282" s="231" t="s">
        <v>666</v>
      </c>
    </row>
    <row r="283" s="2" customFormat="1">
      <c r="A283" s="39"/>
      <c r="B283" s="40"/>
      <c r="C283" s="41"/>
      <c r="D283" s="233" t="s">
        <v>180</v>
      </c>
      <c r="E283" s="41"/>
      <c r="F283" s="234" t="s">
        <v>2421</v>
      </c>
      <c r="G283" s="41"/>
      <c r="H283" s="41"/>
      <c r="I283" s="235"/>
      <c r="J283" s="41"/>
      <c r="K283" s="41"/>
      <c r="L283" s="45"/>
      <c r="M283" s="236"/>
      <c r="N283" s="237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180</v>
      </c>
      <c r="AU283" s="18" t="s">
        <v>85</v>
      </c>
    </row>
    <row r="284" s="2" customFormat="1" ht="24.15" customHeight="1">
      <c r="A284" s="39"/>
      <c r="B284" s="40"/>
      <c r="C284" s="220" t="s">
        <v>518</v>
      </c>
      <c r="D284" s="220" t="s">
        <v>174</v>
      </c>
      <c r="E284" s="221" t="s">
        <v>2422</v>
      </c>
      <c r="F284" s="222" t="s">
        <v>2423</v>
      </c>
      <c r="G284" s="223" t="s">
        <v>1701</v>
      </c>
      <c r="H284" s="224">
        <v>130</v>
      </c>
      <c r="I284" s="225"/>
      <c r="J284" s="226">
        <f>ROUND(I284*H284,2)</f>
        <v>0</v>
      </c>
      <c r="K284" s="222" t="s">
        <v>1</v>
      </c>
      <c r="L284" s="45"/>
      <c r="M284" s="227" t="s">
        <v>1</v>
      </c>
      <c r="N284" s="228" t="s">
        <v>41</v>
      </c>
      <c r="O284" s="92"/>
      <c r="P284" s="229">
        <f>O284*H284</f>
        <v>0</v>
      </c>
      <c r="Q284" s="229">
        <v>0</v>
      </c>
      <c r="R284" s="229">
        <f>Q284*H284</f>
        <v>0</v>
      </c>
      <c r="S284" s="229">
        <v>0</v>
      </c>
      <c r="T284" s="23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1" t="s">
        <v>178</v>
      </c>
      <c r="AT284" s="231" t="s">
        <v>174</v>
      </c>
      <c r="AU284" s="231" t="s">
        <v>85</v>
      </c>
      <c r="AY284" s="18" t="s">
        <v>173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8" t="s">
        <v>83</v>
      </c>
      <c r="BK284" s="232">
        <f>ROUND(I284*H284,2)</f>
        <v>0</v>
      </c>
      <c r="BL284" s="18" t="s">
        <v>178</v>
      </c>
      <c r="BM284" s="231" t="s">
        <v>670</v>
      </c>
    </row>
    <row r="285" s="2" customFormat="1">
      <c r="A285" s="39"/>
      <c r="B285" s="40"/>
      <c r="C285" s="41"/>
      <c r="D285" s="233" t="s">
        <v>180</v>
      </c>
      <c r="E285" s="41"/>
      <c r="F285" s="234" t="s">
        <v>2424</v>
      </c>
      <c r="G285" s="41"/>
      <c r="H285" s="41"/>
      <c r="I285" s="235"/>
      <c r="J285" s="41"/>
      <c r="K285" s="41"/>
      <c r="L285" s="45"/>
      <c r="M285" s="236"/>
      <c r="N285" s="237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180</v>
      </c>
      <c r="AU285" s="18" t="s">
        <v>85</v>
      </c>
    </row>
    <row r="286" s="2" customFormat="1" ht="16.5" customHeight="1">
      <c r="A286" s="39"/>
      <c r="B286" s="40"/>
      <c r="C286" s="220" t="s">
        <v>673</v>
      </c>
      <c r="D286" s="220" t="s">
        <v>174</v>
      </c>
      <c r="E286" s="221" t="s">
        <v>2425</v>
      </c>
      <c r="F286" s="222" t="s">
        <v>2426</v>
      </c>
      <c r="G286" s="223" t="s">
        <v>1701</v>
      </c>
      <c r="H286" s="224">
        <v>1</v>
      </c>
      <c r="I286" s="225"/>
      <c r="J286" s="226">
        <f>ROUND(I286*H286,2)</f>
        <v>0</v>
      </c>
      <c r="K286" s="222" t="s">
        <v>1</v>
      </c>
      <c r="L286" s="45"/>
      <c r="M286" s="227" t="s">
        <v>1</v>
      </c>
      <c r="N286" s="228" t="s">
        <v>41</v>
      </c>
      <c r="O286" s="92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1" t="s">
        <v>178</v>
      </c>
      <c r="AT286" s="231" t="s">
        <v>174</v>
      </c>
      <c r="AU286" s="231" t="s">
        <v>85</v>
      </c>
      <c r="AY286" s="18" t="s">
        <v>173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8" t="s">
        <v>83</v>
      </c>
      <c r="BK286" s="232">
        <f>ROUND(I286*H286,2)</f>
        <v>0</v>
      </c>
      <c r="BL286" s="18" t="s">
        <v>178</v>
      </c>
      <c r="BM286" s="231" t="s">
        <v>676</v>
      </c>
    </row>
    <row r="287" s="2" customFormat="1">
      <c r="A287" s="39"/>
      <c r="B287" s="40"/>
      <c r="C287" s="41"/>
      <c r="D287" s="233" t="s">
        <v>180</v>
      </c>
      <c r="E287" s="41"/>
      <c r="F287" s="234" t="s">
        <v>2427</v>
      </c>
      <c r="G287" s="41"/>
      <c r="H287" s="41"/>
      <c r="I287" s="235"/>
      <c r="J287" s="41"/>
      <c r="K287" s="41"/>
      <c r="L287" s="45"/>
      <c r="M287" s="236"/>
      <c r="N287" s="237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180</v>
      </c>
      <c r="AU287" s="18" t="s">
        <v>85</v>
      </c>
    </row>
    <row r="288" s="2" customFormat="1" ht="49.05" customHeight="1">
      <c r="A288" s="39"/>
      <c r="B288" s="40"/>
      <c r="C288" s="220" t="s">
        <v>522</v>
      </c>
      <c r="D288" s="220" t="s">
        <v>174</v>
      </c>
      <c r="E288" s="221" t="s">
        <v>2428</v>
      </c>
      <c r="F288" s="222" t="s">
        <v>2429</v>
      </c>
      <c r="G288" s="223" t="s">
        <v>1701</v>
      </c>
      <c r="H288" s="224">
        <v>1</v>
      </c>
      <c r="I288" s="225"/>
      <c r="J288" s="226">
        <f>ROUND(I288*H288,2)</f>
        <v>0</v>
      </c>
      <c r="K288" s="222" t="s">
        <v>1</v>
      </c>
      <c r="L288" s="45"/>
      <c r="M288" s="227" t="s">
        <v>1</v>
      </c>
      <c r="N288" s="228" t="s">
        <v>41</v>
      </c>
      <c r="O288" s="92"/>
      <c r="P288" s="229">
        <f>O288*H288</f>
        <v>0</v>
      </c>
      <c r="Q288" s="229">
        <v>0</v>
      </c>
      <c r="R288" s="229">
        <f>Q288*H288</f>
        <v>0</v>
      </c>
      <c r="S288" s="229">
        <v>0</v>
      </c>
      <c r="T288" s="230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1" t="s">
        <v>178</v>
      </c>
      <c r="AT288" s="231" t="s">
        <v>174</v>
      </c>
      <c r="AU288" s="231" t="s">
        <v>85</v>
      </c>
      <c r="AY288" s="18" t="s">
        <v>173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8" t="s">
        <v>83</v>
      </c>
      <c r="BK288" s="232">
        <f>ROUND(I288*H288,2)</f>
        <v>0</v>
      </c>
      <c r="BL288" s="18" t="s">
        <v>178</v>
      </c>
      <c r="BM288" s="231" t="s">
        <v>679</v>
      </c>
    </row>
    <row r="289" s="2" customFormat="1">
      <c r="A289" s="39"/>
      <c r="B289" s="40"/>
      <c r="C289" s="41"/>
      <c r="D289" s="233" t="s">
        <v>180</v>
      </c>
      <c r="E289" s="41"/>
      <c r="F289" s="234" t="s">
        <v>2430</v>
      </c>
      <c r="G289" s="41"/>
      <c r="H289" s="41"/>
      <c r="I289" s="235"/>
      <c r="J289" s="41"/>
      <c r="K289" s="41"/>
      <c r="L289" s="45"/>
      <c r="M289" s="236"/>
      <c r="N289" s="237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180</v>
      </c>
      <c r="AU289" s="18" t="s">
        <v>85</v>
      </c>
    </row>
    <row r="290" s="2" customFormat="1" ht="16.5" customHeight="1">
      <c r="A290" s="39"/>
      <c r="B290" s="40"/>
      <c r="C290" s="220" t="s">
        <v>680</v>
      </c>
      <c r="D290" s="220" t="s">
        <v>174</v>
      </c>
      <c r="E290" s="221" t="s">
        <v>2431</v>
      </c>
      <c r="F290" s="222" t="s">
        <v>2432</v>
      </c>
      <c r="G290" s="223" t="s">
        <v>1701</v>
      </c>
      <c r="H290" s="224">
        <v>1</v>
      </c>
      <c r="I290" s="225"/>
      <c r="J290" s="226">
        <f>ROUND(I290*H290,2)</f>
        <v>0</v>
      </c>
      <c r="K290" s="222" t="s">
        <v>1</v>
      </c>
      <c r="L290" s="45"/>
      <c r="M290" s="227" t="s">
        <v>1</v>
      </c>
      <c r="N290" s="228" t="s">
        <v>41</v>
      </c>
      <c r="O290" s="92"/>
      <c r="P290" s="229">
        <f>O290*H290</f>
        <v>0</v>
      </c>
      <c r="Q290" s="229">
        <v>0</v>
      </c>
      <c r="R290" s="229">
        <f>Q290*H290</f>
        <v>0</v>
      </c>
      <c r="S290" s="229">
        <v>0</v>
      </c>
      <c r="T290" s="230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1" t="s">
        <v>178</v>
      </c>
      <c r="AT290" s="231" t="s">
        <v>174</v>
      </c>
      <c r="AU290" s="231" t="s">
        <v>85</v>
      </c>
      <c r="AY290" s="18" t="s">
        <v>173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8" t="s">
        <v>83</v>
      </c>
      <c r="BK290" s="232">
        <f>ROUND(I290*H290,2)</f>
        <v>0</v>
      </c>
      <c r="BL290" s="18" t="s">
        <v>178</v>
      </c>
      <c r="BM290" s="231" t="s">
        <v>683</v>
      </c>
    </row>
    <row r="291" s="2" customFormat="1">
      <c r="A291" s="39"/>
      <c r="B291" s="40"/>
      <c r="C291" s="41"/>
      <c r="D291" s="233" t="s">
        <v>180</v>
      </c>
      <c r="E291" s="41"/>
      <c r="F291" s="234" t="s">
        <v>2433</v>
      </c>
      <c r="G291" s="41"/>
      <c r="H291" s="41"/>
      <c r="I291" s="235"/>
      <c r="J291" s="41"/>
      <c r="K291" s="41"/>
      <c r="L291" s="45"/>
      <c r="M291" s="236"/>
      <c r="N291" s="237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180</v>
      </c>
      <c r="AU291" s="18" t="s">
        <v>85</v>
      </c>
    </row>
    <row r="292" s="2" customFormat="1" ht="24.15" customHeight="1">
      <c r="A292" s="39"/>
      <c r="B292" s="40"/>
      <c r="C292" s="220" t="s">
        <v>526</v>
      </c>
      <c r="D292" s="220" t="s">
        <v>174</v>
      </c>
      <c r="E292" s="221" t="s">
        <v>2434</v>
      </c>
      <c r="F292" s="222" t="s">
        <v>2435</v>
      </c>
      <c r="G292" s="223" t="s">
        <v>1701</v>
      </c>
      <c r="H292" s="224">
        <v>1</v>
      </c>
      <c r="I292" s="225"/>
      <c r="J292" s="226">
        <f>ROUND(I292*H292,2)</f>
        <v>0</v>
      </c>
      <c r="K292" s="222" t="s">
        <v>1</v>
      </c>
      <c r="L292" s="45"/>
      <c r="M292" s="227" t="s">
        <v>1</v>
      </c>
      <c r="N292" s="228" t="s">
        <v>41</v>
      </c>
      <c r="O292" s="92"/>
      <c r="P292" s="229">
        <f>O292*H292</f>
        <v>0</v>
      </c>
      <c r="Q292" s="229">
        <v>0</v>
      </c>
      <c r="R292" s="229">
        <f>Q292*H292</f>
        <v>0</v>
      </c>
      <c r="S292" s="229">
        <v>0</v>
      </c>
      <c r="T292" s="230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1" t="s">
        <v>178</v>
      </c>
      <c r="AT292" s="231" t="s">
        <v>174</v>
      </c>
      <c r="AU292" s="231" t="s">
        <v>85</v>
      </c>
      <c r="AY292" s="18" t="s">
        <v>173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8" t="s">
        <v>83</v>
      </c>
      <c r="BK292" s="232">
        <f>ROUND(I292*H292,2)</f>
        <v>0</v>
      </c>
      <c r="BL292" s="18" t="s">
        <v>178</v>
      </c>
      <c r="BM292" s="231" t="s">
        <v>686</v>
      </c>
    </row>
    <row r="293" s="2" customFormat="1">
      <c r="A293" s="39"/>
      <c r="B293" s="40"/>
      <c r="C293" s="41"/>
      <c r="D293" s="233" t="s">
        <v>180</v>
      </c>
      <c r="E293" s="41"/>
      <c r="F293" s="234" t="s">
        <v>2436</v>
      </c>
      <c r="G293" s="41"/>
      <c r="H293" s="41"/>
      <c r="I293" s="235"/>
      <c r="J293" s="41"/>
      <c r="K293" s="41"/>
      <c r="L293" s="45"/>
      <c r="M293" s="236"/>
      <c r="N293" s="237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180</v>
      </c>
      <c r="AU293" s="18" t="s">
        <v>85</v>
      </c>
    </row>
    <row r="294" s="2" customFormat="1" ht="21.75" customHeight="1">
      <c r="A294" s="39"/>
      <c r="B294" s="40"/>
      <c r="C294" s="220" t="s">
        <v>687</v>
      </c>
      <c r="D294" s="220" t="s">
        <v>174</v>
      </c>
      <c r="E294" s="221" t="s">
        <v>2437</v>
      </c>
      <c r="F294" s="222" t="s">
        <v>2438</v>
      </c>
      <c r="G294" s="223" t="s">
        <v>353</v>
      </c>
      <c r="H294" s="224">
        <v>20</v>
      </c>
      <c r="I294" s="225"/>
      <c r="J294" s="226">
        <f>ROUND(I294*H294,2)</f>
        <v>0</v>
      </c>
      <c r="K294" s="222" t="s">
        <v>1</v>
      </c>
      <c r="L294" s="45"/>
      <c r="M294" s="227" t="s">
        <v>1</v>
      </c>
      <c r="N294" s="228" t="s">
        <v>41</v>
      </c>
      <c r="O294" s="92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1" t="s">
        <v>178</v>
      </c>
      <c r="AT294" s="231" t="s">
        <v>174</v>
      </c>
      <c r="AU294" s="231" t="s">
        <v>85</v>
      </c>
      <c r="AY294" s="18" t="s">
        <v>173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8" t="s">
        <v>83</v>
      </c>
      <c r="BK294" s="232">
        <f>ROUND(I294*H294,2)</f>
        <v>0</v>
      </c>
      <c r="BL294" s="18" t="s">
        <v>178</v>
      </c>
      <c r="BM294" s="231" t="s">
        <v>690</v>
      </c>
    </row>
    <row r="295" s="2" customFormat="1">
      <c r="A295" s="39"/>
      <c r="B295" s="40"/>
      <c r="C295" s="41"/>
      <c r="D295" s="233" t="s">
        <v>180</v>
      </c>
      <c r="E295" s="41"/>
      <c r="F295" s="234" t="s">
        <v>2439</v>
      </c>
      <c r="G295" s="41"/>
      <c r="H295" s="41"/>
      <c r="I295" s="235"/>
      <c r="J295" s="41"/>
      <c r="K295" s="41"/>
      <c r="L295" s="45"/>
      <c r="M295" s="236"/>
      <c r="N295" s="237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180</v>
      </c>
      <c r="AU295" s="18" t="s">
        <v>85</v>
      </c>
    </row>
    <row r="296" s="2" customFormat="1" ht="16.5" customHeight="1">
      <c r="A296" s="39"/>
      <c r="B296" s="40"/>
      <c r="C296" s="220" t="s">
        <v>532</v>
      </c>
      <c r="D296" s="220" t="s">
        <v>174</v>
      </c>
      <c r="E296" s="221" t="s">
        <v>2440</v>
      </c>
      <c r="F296" s="222" t="s">
        <v>2441</v>
      </c>
      <c r="G296" s="223" t="s">
        <v>353</v>
      </c>
      <c r="H296" s="224">
        <v>10</v>
      </c>
      <c r="I296" s="225"/>
      <c r="J296" s="226">
        <f>ROUND(I296*H296,2)</f>
        <v>0</v>
      </c>
      <c r="K296" s="222" t="s">
        <v>1</v>
      </c>
      <c r="L296" s="45"/>
      <c r="M296" s="227" t="s">
        <v>1</v>
      </c>
      <c r="N296" s="228" t="s">
        <v>41</v>
      </c>
      <c r="O296" s="92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1" t="s">
        <v>178</v>
      </c>
      <c r="AT296" s="231" t="s">
        <v>174</v>
      </c>
      <c r="AU296" s="231" t="s">
        <v>85</v>
      </c>
      <c r="AY296" s="18" t="s">
        <v>173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8" t="s">
        <v>83</v>
      </c>
      <c r="BK296" s="232">
        <f>ROUND(I296*H296,2)</f>
        <v>0</v>
      </c>
      <c r="BL296" s="18" t="s">
        <v>178</v>
      </c>
      <c r="BM296" s="231" t="s">
        <v>693</v>
      </c>
    </row>
    <row r="297" s="2" customFormat="1">
      <c r="A297" s="39"/>
      <c r="B297" s="40"/>
      <c r="C297" s="41"/>
      <c r="D297" s="233" t="s">
        <v>180</v>
      </c>
      <c r="E297" s="41"/>
      <c r="F297" s="234" t="s">
        <v>2442</v>
      </c>
      <c r="G297" s="41"/>
      <c r="H297" s="41"/>
      <c r="I297" s="235"/>
      <c r="J297" s="41"/>
      <c r="K297" s="41"/>
      <c r="L297" s="45"/>
      <c r="M297" s="236"/>
      <c r="N297" s="237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180</v>
      </c>
      <c r="AU297" s="18" t="s">
        <v>85</v>
      </c>
    </row>
    <row r="298" s="11" customFormat="1" ht="22.8" customHeight="1">
      <c r="A298" s="11"/>
      <c r="B298" s="206"/>
      <c r="C298" s="207"/>
      <c r="D298" s="208" t="s">
        <v>75</v>
      </c>
      <c r="E298" s="273" t="s">
        <v>2443</v>
      </c>
      <c r="F298" s="273" t="s">
        <v>2444</v>
      </c>
      <c r="G298" s="207"/>
      <c r="H298" s="207"/>
      <c r="I298" s="210"/>
      <c r="J298" s="274">
        <f>BK298</f>
        <v>0</v>
      </c>
      <c r="K298" s="207"/>
      <c r="L298" s="212"/>
      <c r="M298" s="213"/>
      <c r="N298" s="214"/>
      <c r="O298" s="214"/>
      <c r="P298" s="215">
        <f>SUM(P299:P346)</f>
        <v>0</v>
      </c>
      <c r="Q298" s="214"/>
      <c r="R298" s="215">
        <f>SUM(R299:R346)</f>
        <v>0</v>
      </c>
      <c r="S298" s="214"/>
      <c r="T298" s="216">
        <f>SUM(T299:T346)</f>
        <v>0</v>
      </c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R298" s="217" t="s">
        <v>83</v>
      </c>
      <c r="AT298" s="218" t="s">
        <v>75</v>
      </c>
      <c r="AU298" s="218" t="s">
        <v>83</v>
      </c>
      <c r="AY298" s="217" t="s">
        <v>173</v>
      </c>
      <c r="BK298" s="219">
        <f>SUM(BK299:BK346)</f>
        <v>0</v>
      </c>
    </row>
    <row r="299" s="2" customFormat="1" ht="37.8" customHeight="1">
      <c r="A299" s="39"/>
      <c r="B299" s="40"/>
      <c r="C299" s="220" t="s">
        <v>695</v>
      </c>
      <c r="D299" s="220" t="s">
        <v>174</v>
      </c>
      <c r="E299" s="221" t="s">
        <v>2445</v>
      </c>
      <c r="F299" s="222" t="s">
        <v>2446</v>
      </c>
      <c r="G299" s="223" t="s">
        <v>1701</v>
      </c>
      <c r="H299" s="224">
        <v>1</v>
      </c>
      <c r="I299" s="225"/>
      <c r="J299" s="226">
        <f>ROUND(I299*H299,2)</f>
        <v>0</v>
      </c>
      <c r="K299" s="222" t="s">
        <v>1</v>
      </c>
      <c r="L299" s="45"/>
      <c r="M299" s="227" t="s">
        <v>1</v>
      </c>
      <c r="N299" s="228" t="s">
        <v>41</v>
      </c>
      <c r="O299" s="92"/>
      <c r="P299" s="229">
        <f>O299*H299</f>
        <v>0</v>
      </c>
      <c r="Q299" s="229">
        <v>0</v>
      </c>
      <c r="R299" s="229">
        <f>Q299*H299</f>
        <v>0</v>
      </c>
      <c r="S299" s="229">
        <v>0</v>
      </c>
      <c r="T299" s="230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1" t="s">
        <v>178</v>
      </c>
      <c r="AT299" s="231" t="s">
        <v>174</v>
      </c>
      <c r="AU299" s="231" t="s">
        <v>85</v>
      </c>
      <c r="AY299" s="18" t="s">
        <v>173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8" t="s">
        <v>83</v>
      </c>
      <c r="BK299" s="232">
        <f>ROUND(I299*H299,2)</f>
        <v>0</v>
      </c>
      <c r="BL299" s="18" t="s">
        <v>178</v>
      </c>
      <c r="BM299" s="231" t="s">
        <v>698</v>
      </c>
    </row>
    <row r="300" s="2" customFormat="1">
      <c r="A300" s="39"/>
      <c r="B300" s="40"/>
      <c r="C300" s="41"/>
      <c r="D300" s="233" t="s">
        <v>180</v>
      </c>
      <c r="E300" s="41"/>
      <c r="F300" s="234" t="s">
        <v>2447</v>
      </c>
      <c r="G300" s="41"/>
      <c r="H300" s="41"/>
      <c r="I300" s="235"/>
      <c r="J300" s="41"/>
      <c r="K300" s="41"/>
      <c r="L300" s="45"/>
      <c r="M300" s="236"/>
      <c r="N300" s="237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180</v>
      </c>
      <c r="AU300" s="18" t="s">
        <v>85</v>
      </c>
    </row>
    <row r="301" s="2" customFormat="1" ht="24.15" customHeight="1">
      <c r="A301" s="39"/>
      <c r="B301" s="40"/>
      <c r="C301" s="220" t="s">
        <v>537</v>
      </c>
      <c r="D301" s="220" t="s">
        <v>174</v>
      </c>
      <c r="E301" s="221" t="s">
        <v>2448</v>
      </c>
      <c r="F301" s="222" t="s">
        <v>2289</v>
      </c>
      <c r="G301" s="223" t="s">
        <v>1701</v>
      </c>
      <c r="H301" s="224">
        <v>1</v>
      </c>
      <c r="I301" s="225"/>
      <c r="J301" s="226">
        <f>ROUND(I301*H301,2)</f>
        <v>0</v>
      </c>
      <c r="K301" s="222" t="s">
        <v>1</v>
      </c>
      <c r="L301" s="45"/>
      <c r="M301" s="227" t="s">
        <v>1</v>
      </c>
      <c r="N301" s="228" t="s">
        <v>41</v>
      </c>
      <c r="O301" s="92"/>
      <c r="P301" s="229">
        <f>O301*H301</f>
        <v>0</v>
      </c>
      <c r="Q301" s="229">
        <v>0</v>
      </c>
      <c r="R301" s="229">
        <f>Q301*H301</f>
        <v>0</v>
      </c>
      <c r="S301" s="229">
        <v>0</v>
      </c>
      <c r="T301" s="230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1" t="s">
        <v>178</v>
      </c>
      <c r="AT301" s="231" t="s">
        <v>174</v>
      </c>
      <c r="AU301" s="231" t="s">
        <v>85</v>
      </c>
      <c r="AY301" s="18" t="s">
        <v>173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8" t="s">
        <v>83</v>
      </c>
      <c r="BK301" s="232">
        <f>ROUND(I301*H301,2)</f>
        <v>0</v>
      </c>
      <c r="BL301" s="18" t="s">
        <v>178</v>
      </c>
      <c r="BM301" s="231" t="s">
        <v>702</v>
      </c>
    </row>
    <row r="302" s="2" customFormat="1">
      <c r="A302" s="39"/>
      <c r="B302" s="40"/>
      <c r="C302" s="41"/>
      <c r="D302" s="233" t="s">
        <v>180</v>
      </c>
      <c r="E302" s="41"/>
      <c r="F302" s="234" t="s">
        <v>2449</v>
      </c>
      <c r="G302" s="41"/>
      <c r="H302" s="41"/>
      <c r="I302" s="235"/>
      <c r="J302" s="41"/>
      <c r="K302" s="41"/>
      <c r="L302" s="45"/>
      <c r="M302" s="236"/>
      <c r="N302" s="237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180</v>
      </c>
      <c r="AU302" s="18" t="s">
        <v>85</v>
      </c>
    </row>
    <row r="303" s="2" customFormat="1" ht="16.5" customHeight="1">
      <c r="A303" s="39"/>
      <c r="B303" s="40"/>
      <c r="C303" s="220" t="s">
        <v>706</v>
      </c>
      <c r="D303" s="220" t="s">
        <v>174</v>
      </c>
      <c r="E303" s="221" t="s">
        <v>2450</v>
      </c>
      <c r="F303" s="222" t="s">
        <v>2451</v>
      </c>
      <c r="G303" s="223" t="s">
        <v>1701</v>
      </c>
      <c r="H303" s="224">
        <v>7</v>
      </c>
      <c r="I303" s="225"/>
      <c r="J303" s="226">
        <f>ROUND(I303*H303,2)</f>
        <v>0</v>
      </c>
      <c r="K303" s="222" t="s">
        <v>1</v>
      </c>
      <c r="L303" s="45"/>
      <c r="M303" s="227" t="s">
        <v>1</v>
      </c>
      <c r="N303" s="228" t="s">
        <v>41</v>
      </c>
      <c r="O303" s="92"/>
      <c r="P303" s="229">
        <f>O303*H303</f>
        <v>0</v>
      </c>
      <c r="Q303" s="229">
        <v>0</v>
      </c>
      <c r="R303" s="229">
        <f>Q303*H303</f>
        <v>0</v>
      </c>
      <c r="S303" s="229">
        <v>0</v>
      </c>
      <c r="T303" s="230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1" t="s">
        <v>178</v>
      </c>
      <c r="AT303" s="231" t="s">
        <v>174</v>
      </c>
      <c r="AU303" s="231" t="s">
        <v>85</v>
      </c>
      <c r="AY303" s="18" t="s">
        <v>173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8" t="s">
        <v>83</v>
      </c>
      <c r="BK303" s="232">
        <f>ROUND(I303*H303,2)</f>
        <v>0</v>
      </c>
      <c r="BL303" s="18" t="s">
        <v>178</v>
      </c>
      <c r="BM303" s="231" t="s">
        <v>709</v>
      </c>
    </row>
    <row r="304" s="2" customFormat="1">
      <c r="A304" s="39"/>
      <c r="B304" s="40"/>
      <c r="C304" s="41"/>
      <c r="D304" s="233" t="s">
        <v>180</v>
      </c>
      <c r="E304" s="41"/>
      <c r="F304" s="234" t="s">
        <v>2449</v>
      </c>
      <c r="G304" s="41"/>
      <c r="H304" s="41"/>
      <c r="I304" s="235"/>
      <c r="J304" s="41"/>
      <c r="K304" s="41"/>
      <c r="L304" s="45"/>
      <c r="M304" s="236"/>
      <c r="N304" s="237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180</v>
      </c>
      <c r="AU304" s="18" t="s">
        <v>85</v>
      </c>
    </row>
    <row r="305" s="2" customFormat="1" ht="24.15" customHeight="1">
      <c r="A305" s="39"/>
      <c r="B305" s="40"/>
      <c r="C305" s="220" t="s">
        <v>543</v>
      </c>
      <c r="D305" s="220" t="s">
        <v>174</v>
      </c>
      <c r="E305" s="221" t="s">
        <v>2452</v>
      </c>
      <c r="F305" s="222" t="s">
        <v>2453</v>
      </c>
      <c r="G305" s="223" t="s">
        <v>1701</v>
      </c>
      <c r="H305" s="224">
        <v>3</v>
      </c>
      <c r="I305" s="225"/>
      <c r="J305" s="226">
        <f>ROUND(I305*H305,2)</f>
        <v>0</v>
      </c>
      <c r="K305" s="222" t="s">
        <v>1</v>
      </c>
      <c r="L305" s="45"/>
      <c r="M305" s="227" t="s">
        <v>1</v>
      </c>
      <c r="N305" s="228" t="s">
        <v>41</v>
      </c>
      <c r="O305" s="92"/>
      <c r="P305" s="229">
        <f>O305*H305</f>
        <v>0</v>
      </c>
      <c r="Q305" s="229">
        <v>0</v>
      </c>
      <c r="R305" s="229">
        <f>Q305*H305</f>
        <v>0</v>
      </c>
      <c r="S305" s="229">
        <v>0</v>
      </c>
      <c r="T305" s="230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1" t="s">
        <v>178</v>
      </c>
      <c r="AT305" s="231" t="s">
        <v>174</v>
      </c>
      <c r="AU305" s="231" t="s">
        <v>85</v>
      </c>
      <c r="AY305" s="18" t="s">
        <v>173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8" t="s">
        <v>83</v>
      </c>
      <c r="BK305" s="232">
        <f>ROUND(I305*H305,2)</f>
        <v>0</v>
      </c>
      <c r="BL305" s="18" t="s">
        <v>178</v>
      </c>
      <c r="BM305" s="231" t="s">
        <v>713</v>
      </c>
    </row>
    <row r="306" s="2" customFormat="1">
      <c r="A306" s="39"/>
      <c r="B306" s="40"/>
      <c r="C306" s="41"/>
      <c r="D306" s="233" t="s">
        <v>180</v>
      </c>
      <c r="E306" s="41"/>
      <c r="F306" s="234" t="s">
        <v>2449</v>
      </c>
      <c r="G306" s="41"/>
      <c r="H306" s="41"/>
      <c r="I306" s="235"/>
      <c r="J306" s="41"/>
      <c r="K306" s="41"/>
      <c r="L306" s="45"/>
      <c r="M306" s="236"/>
      <c r="N306" s="237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180</v>
      </c>
      <c r="AU306" s="18" t="s">
        <v>85</v>
      </c>
    </row>
    <row r="307" s="2" customFormat="1" ht="24.15" customHeight="1">
      <c r="A307" s="39"/>
      <c r="B307" s="40"/>
      <c r="C307" s="220" t="s">
        <v>714</v>
      </c>
      <c r="D307" s="220" t="s">
        <v>174</v>
      </c>
      <c r="E307" s="221" t="s">
        <v>2454</v>
      </c>
      <c r="F307" s="222" t="s">
        <v>2455</v>
      </c>
      <c r="G307" s="223" t="s">
        <v>1701</v>
      </c>
      <c r="H307" s="224">
        <v>1</v>
      </c>
      <c r="I307" s="225"/>
      <c r="J307" s="226">
        <f>ROUND(I307*H307,2)</f>
        <v>0</v>
      </c>
      <c r="K307" s="222" t="s">
        <v>1</v>
      </c>
      <c r="L307" s="45"/>
      <c r="M307" s="227" t="s">
        <v>1</v>
      </c>
      <c r="N307" s="228" t="s">
        <v>41</v>
      </c>
      <c r="O307" s="92"/>
      <c r="P307" s="229">
        <f>O307*H307</f>
        <v>0</v>
      </c>
      <c r="Q307" s="229">
        <v>0</v>
      </c>
      <c r="R307" s="229">
        <f>Q307*H307</f>
        <v>0</v>
      </c>
      <c r="S307" s="229">
        <v>0</v>
      </c>
      <c r="T307" s="230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1" t="s">
        <v>178</v>
      </c>
      <c r="AT307" s="231" t="s">
        <v>174</v>
      </c>
      <c r="AU307" s="231" t="s">
        <v>85</v>
      </c>
      <c r="AY307" s="18" t="s">
        <v>173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8" t="s">
        <v>83</v>
      </c>
      <c r="BK307" s="232">
        <f>ROUND(I307*H307,2)</f>
        <v>0</v>
      </c>
      <c r="BL307" s="18" t="s">
        <v>178</v>
      </c>
      <c r="BM307" s="231" t="s">
        <v>717</v>
      </c>
    </row>
    <row r="308" s="2" customFormat="1">
      <c r="A308" s="39"/>
      <c r="B308" s="40"/>
      <c r="C308" s="41"/>
      <c r="D308" s="233" t="s">
        <v>180</v>
      </c>
      <c r="E308" s="41"/>
      <c r="F308" s="234" t="s">
        <v>2449</v>
      </c>
      <c r="G308" s="41"/>
      <c r="H308" s="41"/>
      <c r="I308" s="235"/>
      <c r="J308" s="41"/>
      <c r="K308" s="41"/>
      <c r="L308" s="45"/>
      <c r="M308" s="236"/>
      <c r="N308" s="237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180</v>
      </c>
      <c r="AU308" s="18" t="s">
        <v>85</v>
      </c>
    </row>
    <row r="309" s="2" customFormat="1" ht="21.75" customHeight="1">
      <c r="A309" s="39"/>
      <c r="B309" s="40"/>
      <c r="C309" s="220" t="s">
        <v>548</v>
      </c>
      <c r="D309" s="220" t="s">
        <v>174</v>
      </c>
      <c r="E309" s="221" t="s">
        <v>2456</v>
      </c>
      <c r="F309" s="222" t="s">
        <v>2457</v>
      </c>
      <c r="G309" s="223" t="s">
        <v>1701</v>
      </c>
      <c r="H309" s="224">
        <v>2</v>
      </c>
      <c r="I309" s="225"/>
      <c r="J309" s="226">
        <f>ROUND(I309*H309,2)</f>
        <v>0</v>
      </c>
      <c r="K309" s="222" t="s">
        <v>1</v>
      </c>
      <c r="L309" s="45"/>
      <c r="M309" s="227" t="s">
        <v>1</v>
      </c>
      <c r="N309" s="228" t="s">
        <v>41</v>
      </c>
      <c r="O309" s="92"/>
      <c r="P309" s="229">
        <f>O309*H309</f>
        <v>0</v>
      </c>
      <c r="Q309" s="229">
        <v>0</v>
      </c>
      <c r="R309" s="229">
        <f>Q309*H309</f>
        <v>0</v>
      </c>
      <c r="S309" s="229">
        <v>0</v>
      </c>
      <c r="T309" s="230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1" t="s">
        <v>178</v>
      </c>
      <c r="AT309" s="231" t="s">
        <v>174</v>
      </c>
      <c r="AU309" s="231" t="s">
        <v>85</v>
      </c>
      <c r="AY309" s="18" t="s">
        <v>173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8" t="s">
        <v>83</v>
      </c>
      <c r="BK309" s="232">
        <f>ROUND(I309*H309,2)</f>
        <v>0</v>
      </c>
      <c r="BL309" s="18" t="s">
        <v>178</v>
      </c>
      <c r="BM309" s="231" t="s">
        <v>721</v>
      </c>
    </row>
    <row r="310" s="2" customFormat="1">
      <c r="A310" s="39"/>
      <c r="B310" s="40"/>
      <c r="C310" s="41"/>
      <c r="D310" s="233" t="s">
        <v>180</v>
      </c>
      <c r="E310" s="41"/>
      <c r="F310" s="234" t="s">
        <v>2449</v>
      </c>
      <c r="G310" s="41"/>
      <c r="H310" s="41"/>
      <c r="I310" s="235"/>
      <c r="J310" s="41"/>
      <c r="K310" s="41"/>
      <c r="L310" s="45"/>
      <c r="M310" s="236"/>
      <c r="N310" s="237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180</v>
      </c>
      <c r="AU310" s="18" t="s">
        <v>85</v>
      </c>
    </row>
    <row r="311" s="2" customFormat="1" ht="16.5" customHeight="1">
      <c r="A311" s="39"/>
      <c r="B311" s="40"/>
      <c r="C311" s="220" t="s">
        <v>723</v>
      </c>
      <c r="D311" s="220" t="s">
        <v>174</v>
      </c>
      <c r="E311" s="221" t="s">
        <v>2458</v>
      </c>
      <c r="F311" s="222" t="s">
        <v>2459</v>
      </c>
      <c r="G311" s="223" t="s">
        <v>1701</v>
      </c>
      <c r="H311" s="224">
        <v>2</v>
      </c>
      <c r="I311" s="225"/>
      <c r="J311" s="226">
        <f>ROUND(I311*H311,2)</f>
        <v>0</v>
      </c>
      <c r="K311" s="222" t="s">
        <v>1</v>
      </c>
      <c r="L311" s="45"/>
      <c r="M311" s="227" t="s">
        <v>1</v>
      </c>
      <c r="N311" s="228" t="s">
        <v>41</v>
      </c>
      <c r="O311" s="92"/>
      <c r="P311" s="229">
        <f>O311*H311</f>
        <v>0</v>
      </c>
      <c r="Q311" s="229">
        <v>0</v>
      </c>
      <c r="R311" s="229">
        <f>Q311*H311</f>
        <v>0</v>
      </c>
      <c r="S311" s="229">
        <v>0</v>
      </c>
      <c r="T311" s="230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1" t="s">
        <v>178</v>
      </c>
      <c r="AT311" s="231" t="s">
        <v>174</v>
      </c>
      <c r="AU311" s="231" t="s">
        <v>85</v>
      </c>
      <c r="AY311" s="18" t="s">
        <v>173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8" t="s">
        <v>83</v>
      </c>
      <c r="BK311" s="232">
        <f>ROUND(I311*H311,2)</f>
        <v>0</v>
      </c>
      <c r="BL311" s="18" t="s">
        <v>178</v>
      </c>
      <c r="BM311" s="231" t="s">
        <v>726</v>
      </c>
    </row>
    <row r="312" s="2" customFormat="1">
      <c r="A312" s="39"/>
      <c r="B312" s="40"/>
      <c r="C312" s="41"/>
      <c r="D312" s="233" t="s">
        <v>180</v>
      </c>
      <c r="E312" s="41"/>
      <c r="F312" s="234" t="s">
        <v>2449</v>
      </c>
      <c r="G312" s="41"/>
      <c r="H312" s="41"/>
      <c r="I312" s="235"/>
      <c r="J312" s="41"/>
      <c r="K312" s="41"/>
      <c r="L312" s="45"/>
      <c r="M312" s="236"/>
      <c r="N312" s="237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180</v>
      </c>
      <c r="AU312" s="18" t="s">
        <v>85</v>
      </c>
    </row>
    <row r="313" s="2" customFormat="1" ht="24.15" customHeight="1">
      <c r="A313" s="39"/>
      <c r="B313" s="40"/>
      <c r="C313" s="220" t="s">
        <v>552</v>
      </c>
      <c r="D313" s="220" t="s">
        <v>174</v>
      </c>
      <c r="E313" s="221" t="s">
        <v>2460</v>
      </c>
      <c r="F313" s="222" t="s">
        <v>2461</v>
      </c>
      <c r="G313" s="223" t="s">
        <v>1701</v>
      </c>
      <c r="H313" s="224">
        <v>2</v>
      </c>
      <c r="I313" s="225"/>
      <c r="J313" s="226">
        <f>ROUND(I313*H313,2)</f>
        <v>0</v>
      </c>
      <c r="K313" s="222" t="s">
        <v>1</v>
      </c>
      <c r="L313" s="45"/>
      <c r="M313" s="227" t="s">
        <v>1</v>
      </c>
      <c r="N313" s="228" t="s">
        <v>41</v>
      </c>
      <c r="O313" s="92"/>
      <c r="P313" s="229">
        <f>O313*H313</f>
        <v>0</v>
      </c>
      <c r="Q313" s="229">
        <v>0</v>
      </c>
      <c r="R313" s="229">
        <f>Q313*H313</f>
        <v>0</v>
      </c>
      <c r="S313" s="229">
        <v>0</v>
      </c>
      <c r="T313" s="230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1" t="s">
        <v>178</v>
      </c>
      <c r="AT313" s="231" t="s">
        <v>174</v>
      </c>
      <c r="AU313" s="231" t="s">
        <v>85</v>
      </c>
      <c r="AY313" s="18" t="s">
        <v>173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8" t="s">
        <v>83</v>
      </c>
      <c r="BK313" s="232">
        <f>ROUND(I313*H313,2)</f>
        <v>0</v>
      </c>
      <c r="BL313" s="18" t="s">
        <v>178</v>
      </c>
      <c r="BM313" s="231" t="s">
        <v>729</v>
      </c>
    </row>
    <row r="314" s="2" customFormat="1">
      <c r="A314" s="39"/>
      <c r="B314" s="40"/>
      <c r="C314" s="41"/>
      <c r="D314" s="233" t="s">
        <v>180</v>
      </c>
      <c r="E314" s="41"/>
      <c r="F314" s="234" t="s">
        <v>2449</v>
      </c>
      <c r="G314" s="41"/>
      <c r="H314" s="41"/>
      <c r="I314" s="235"/>
      <c r="J314" s="41"/>
      <c r="K314" s="41"/>
      <c r="L314" s="45"/>
      <c r="M314" s="236"/>
      <c r="N314" s="237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180</v>
      </c>
      <c r="AU314" s="18" t="s">
        <v>85</v>
      </c>
    </row>
    <row r="315" s="2" customFormat="1" ht="33" customHeight="1">
      <c r="A315" s="39"/>
      <c r="B315" s="40"/>
      <c r="C315" s="220" t="s">
        <v>732</v>
      </c>
      <c r="D315" s="220" t="s">
        <v>174</v>
      </c>
      <c r="E315" s="221" t="s">
        <v>2462</v>
      </c>
      <c r="F315" s="222" t="s">
        <v>2463</v>
      </c>
      <c r="G315" s="223" t="s">
        <v>1701</v>
      </c>
      <c r="H315" s="224">
        <v>4</v>
      </c>
      <c r="I315" s="225"/>
      <c r="J315" s="226">
        <f>ROUND(I315*H315,2)</f>
        <v>0</v>
      </c>
      <c r="K315" s="222" t="s">
        <v>1</v>
      </c>
      <c r="L315" s="45"/>
      <c r="M315" s="227" t="s">
        <v>1</v>
      </c>
      <c r="N315" s="228" t="s">
        <v>41</v>
      </c>
      <c r="O315" s="92"/>
      <c r="P315" s="229">
        <f>O315*H315</f>
        <v>0</v>
      </c>
      <c r="Q315" s="229">
        <v>0</v>
      </c>
      <c r="R315" s="229">
        <f>Q315*H315</f>
        <v>0</v>
      </c>
      <c r="S315" s="229">
        <v>0</v>
      </c>
      <c r="T315" s="230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1" t="s">
        <v>178</v>
      </c>
      <c r="AT315" s="231" t="s">
        <v>174</v>
      </c>
      <c r="AU315" s="231" t="s">
        <v>85</v>
      </c>
      <c r="AY315" s="18" t="s">
        <v>173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8" t="s">
        <v>83</v>
      </c>
      <c r="BK315" s="232">
        <f>ROUND(I315*H315,2)</f>
        <v>0</v>
      </c>
      <c r="BL315" s="18" t="s">
        <v>178</v>
      </c>
      <c r="BM315" s="231" t="s">
        <v>735</v>
      </c>
    </row>
    <row r="316" s="2" customFormat="1">
      <c r="A316" s="39"/>
      <c r="B316" s="40"/>
      <c r="C316" s="41"/>
      <c r="D316" s="233" t="s">
        <v>180</v>
      </c>
      <c r="E316" s="41"/>
      <c r="F316" s="234" t="s">
        <v>2449</v>
      </c>
      <c r="G316" s="41"/>
      <c r="H316" s="41"/>
      <c r="I316" s="235"/>
      <c r="J316" s="41"/>
      <c r="K316" s="41"/>
      <c r="L316" s="45"/>
      <c r="M316" s="236"/>
      <c r="N316" s="237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180</v>
      </c>
      <c r="AU316" s="18" t="s">
        <v>85</v>
      </c>
    </row>
    <row r="317" s="2" customFormat="1" ht="16.5" customHeight="1">
      <c r="A317" s="39"/>
      <c r="B317" s="40"/>
      <c r="C317" s="220" t="s">
        <v>555</v>
      </c>
      <c r="D317" s="220" t="s">
        <v>174</v>
      </c>
      <c r="E317" s="221" t="s">
        <v>2464</v>
      </c>
      <c r="F317" s="222" t="s">
        <v>2465</v>
      </c>
      <c r="G317" s="223" t="s">
        <v>1701</v>
      </c>
      <c r="H317" s="224">
        <v>6</v>
      </c>
      <c r="I317" s="225"/>
      <c r="J317" s="226">
        <f>ROUND(I317*H317,2)</f>
        <v>0</v>
      </c>
      <c r="K317" s="222" t="s">
        <v>1</v>
      </c>
      <c r="L317" s="45"/>
      <c r="M317" s="227" t="s">
        <v>1</v>
      </c>
      <c r="N317" s="228" t="s">
        <v>41</v>
      </c>
      <c r="O317" s="92"/>
      <c r="P317" s="229">
        <f>O317*H317</f>
        <v>0</v>
      </c>
      <c r="Q317" s="229">
        <v>0</v>
      </c>
      <c r="R317" s="229">
        <f>Q317*H317</f>
        <v>0</v>
      </c>
      <c r="S317" s="229">
        <v>0</v>
      </c>
      <c r="T317" s="230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1" t="s">
        <v>178</v>
      </c>
      <c r="AT317" s="231" t="s">
        <v>174</v>
      </c>
      <c r="AU317" s="231" t="s">
        <v>85</v>
      </c>
      <c r="AY317" s="18" t="s">
        <v>173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8" t="s">
        <v>83</v>
      </c>
      <c r="BK317" s="232">
        <f>ROUND(I317*H317,2)</f>
        <v>0</v>
      </c>
      <c r="BL317" s="18" t="s">
        <v>178</v>
      </c>
      <c r="BM317" s="231" t="s">
        <v>739</v>
      </c>
    </row>
    <row r="318" s="2" customFormat="1">
      <c r="A318" s="39"/>
      <c r="B318" s="40"/>
      <c r="C318" s="41"/>
      <c r="D318" s="233" t="s">
        <v>180</v>
      </c>
      <c r="E318" s="41"/>
      <c r="F318" s="234" t="s">
        <v>2449</v>
      </c>
      <c r="G318" s="41"/>
      <c r="H318" s="41"/>
      <c r="I318" s="235"/>
      <c r="J318" s="41"/>
      <c r="K318" s="41"/>
      <c r="L318" s="45"/>
      <c r="M318" s="236"/>
      <c r="N318" s="237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180</v>
      </c>
      <c r="AU318" s="18" t="s">
        <v>85</v>
      </c>
    </row>
    <row r="319" s="2" customFormat="1" ht="16.5" customHeight="1">
      <c r="A319" s="39"/>
      <c r="B319" s="40"/>
      <c r="C319" s="220" t="s">
        <v>741</v>
      </c>
      <c r="D319" s="220" t="s">
        <v>174</v>
      </c>
      <c r="E319" s="221" t="s">
        <v>2466</v>
      </c>
      <c r="F319" s="222" t="s">
        <v>2467</v>
      </c>
      <c r="G319" s="223" t="s">
        <v>1701</v>
      </c>
      <c r="H319" s="224">
        <v>2</v>
      </c>
      <c r="I319" s="225"/>
      <c r="J319" s="226">
        <f>ROUND(I319*H319,2)</f>
        <v>0</v>
      </c>
      <c r="K319" s="222" t="s">
        <v>1</v>
      </c>
      <c r="L319" s="45"/>
      <c r="M319" s="227" t="s">
        <v>1</v>
      </c>
      <c r="N319" s="228" t="s">
        <v>41</v>
      </c>
      <c r="O319" s="92"/>
      <c r="P319" s="229">
        <f>O319*H319</f>
        <v>0</v>
      </c>
      <c r="Q319" s="229">
        <v>0</v>
      </c>
      <c r="R319" s="229">
        <f>Q319*H319</f>
        <v>0</v>
      </c>
      <c r="S319" s="229">
        <v>0</v>
      </c>
      <c r="T319" s="230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1" t="s">
        <v>178</v>
      </c>
      <c r="AT319" s="231" t="s">
        <v>174</v>
      </c>
      <c r="AU319" s="231" t="s">
        <v>85</v>
      </c>
      <c r="AY319" s="18" t="s">
        <v>173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8" t="s">
        <v>83</v>
      </c>
      <c r="BK319" s="232">
        <f>ROUND(I319*H319,2)</f>
        <v>0</v>
      </c>
      <c r="BL319" s="18" t="s">
        <v>178</v>
      </c>
      <c r="BM319" s="231" t="s">
        <v>744</v>
      </c>
    </row>
    <row r="320" s="2" customFormat="1">
      <c r="A320" s="39"/>
      <c r="B320" s="40"/>
      <c r="C320" s="41"/>
      <c r="D320" s="233" t="s">
        <v>180</v>
      </c>
      <c r="E320" s="41"/>
      <c r="F320" s="234" t="s">
        <v>2449</v>
      </c>
      <c r="G320" s="41"/>
      <c r="H320" s="41"/>
      <c r="I320" s="235"/>
      <c r="J320" s="41"/>
      <c r="K320" s="41"/>
      <c r="L320" s="45"/>
      <c r="M320" s="236"/>
      <c r="N320" s="237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180</v>
      </c>
      <c r="AU320" s="18" t="s">
        <v>85</v>
      </c>
    </row>
    <row r="321" s="2" customFormat="1" ht="16.5" customHeight="1">
      <c r="A321" s="39"/>
      <c r="B321" s="40"/>
      <c r="C321" s="220" t="s">
        <v>560</v>
      </c>
      <c r="D321" s="220" t="s">
        <v>174</v>
      </c>
      <c r="E321" s="221" t="s">
        <v>2468</v>
      </c>
      <c r="F321" s="222" t="s">
        <v>2469</v>
      </c>
      <c r="G321" s="223" t="s">
        <v>1701</v>
      </c>
      <c r="H321" s="224">
        <v>40</v>
      </c>
      <c r="I321" s="225"/>
      <c r="J321" s="226">
        <f>ROUND(I321*H321,2)</f>
        <v>0</v>
      </c>
      <c r="K321" s="222" t="s">
        <v>1</v>
      </c>
      <c r="L321" s="45"/>
      <c r="M321" s="227" t="s">
        <v>1</v>
      </c>
      <c r="N321" s="228" t="s">
        <v>41</v>
      </c>
      <c r="O321" s="92"/>
      <c r="P321" s="229">
        <f>O321*H321</f>
        <v>0</v>
      </c>
      <c r="Q321" s="229">
        <v>0</v>
      </c>
      <c r="R321" s="229">
        <f>Q321*H321</f>
        <v>0</v>
      </c>
      <c r="S321" s="229">
        <v>0</v>
      </c>
      <c r="T321" s="230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1" t="s">
        <v>178</v>
      </c>
      <c r="AT321" s="231" t="s">
        <v>174</v>
      </c>
      <c r="AU321" s="231" t="s">
        <v>85</v>
      </c>
      <c r="AY321" s="18" t="s">
        <v>173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8" t="s">
        <v>83</v>
      </c>
      <c r="BK321" s="232">
        <f>ROUND(I321*H321,2)</f>
        <v>0</v>
      </c>
      <c r="BL321" s="18" t="s">
        <v>178</v>
      </c>
      <c r="BM321" s="231" t="s">
        <v>747</v>
      </c>
    </row>
    <row r="322" s="2" customFormat="1">
      <c r="A322" s="39"/>
      <c r="B322" s="40"/>
      <c r="C322" s="41"/>
      <c r="D322" s="233" t="s">
        <v>180</v>
      </c>
      <c r="E322" s="41"/>
      <c r="F322" s="234" t="s">
        <v>2449</v>
      </c>
      <c r="G322" s="41"/>
      <c r="H322" s="41"/>
      <c r="I322" s="235"/>
      <c r="J322" s="41"/>
      <c r="K322" s="41"/>
      <c r="L322" s="45"/>
      <c r="M322" s="236"/>
      <c r="N322" s="237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180</v>
      </c>
      <c r="AU322" s="18" t="s">
        <v>85</v>
      </c>
    </row>
    <row r="323" s="2" customFormat="1" ht="16.5" customHeight="1">
      <c r="A323" s="39"/>
      <c r="B323" s="40"/>
      <c r="C323" s="220" t="s">
        <v>749</v>
      </c>
      <c r="D323" s="220" t="s">
        <v>174</v>
      </c>
      <c r="E323" s="221" t="s">
        <v>2470</v>
      </c>
      <c r="F323" s="222" t="s">
        <v>2471</v>
      </c>
      <c r="G323" s="223" t="s">
        <v>1701</v>
      </c>
      <c r="H323" s="224">
        <v>60</v>
      </c>
      <c r="I323" s="225"/>
      <c r="J323" s="226">
        <f>ROUND(I323*H323,2)</f>
        <v>0</v>
      </c>
      <c r="K323" s="222" t="s">
        <v>1</v>
      </c>
      <c r="L323" s="45"/>
      <c r="M323" s="227" t="s">
        <v>1</v>
      </c>
      <c r="N323" s="228" t="s">
        <v>41</v>
      </c>
      <c r="O323" s="92"/>
      <c r="P323" s="229">
        <f>O323*H323</f>
        <v>0</v>
      </c>
      <c r="Q323" s="229">
        <v>0</v>
      </c>
      <c r="R323" s="229">
        <f>Q323*H323</f>
        <v>0</v>
      </c>
      <c r="S323" s="229">
        <v>0</v>
      </c>
      <c r="T323" s="230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1" t="s">
        <v>178</v>
      </c>
      <c r="AT323" s="231" t="s">
        <v>174</v>
      </c>
      <c r="AU323" s="231" t="s">
        <v>85</v>
      </c>
      <c r="AY323" s="18" t="s">
        <v>173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8" t="s">
        <v>83</v>
      </c>
      <c r="BK323" s="232">
        <f>ROUND(I323*H323,2)</f>
        <v>0</v>
      </c>
      <c r="BL323" s="18" t="s">
        <v>178</v>
      </c>
      <c r="BM323" s="231" t="s">
        <v>752</v>
      </c>
    </row>
    <row r="324" s="2" customFormat="1">
      <c r="A324" s="39"/>
      <c r="B324" s="40"/>
      <c r="C324" s="41"/>
      <c r="D324" s="233" t="s">
        <v>180</v>
      </c>
      <c r="E324" s="41"/>
      <c r="F324" s="234" t="s">
        <v>2449</v>
      </c>
      <c r="G324" s="41"/>
      <c r="H324" s="41"/>
      <c r="I324" s="235"/>
      <c r="J324" s="41"/>
      <c r="K324" s="41"/>
      <c r="L324" s="45"/>
      <c r="M324" s="236"/>
      <c r="N324" s="237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180</v>
      </c>
      <c r="AU324" s="18" t="s">
        <v>85</v>
      </c>
    </row>
    <row r="325" s="2" customFormat="1" ht="16.5" customHeight="1">
      <c r="A325" s="39"/>
      <c r="B325" s="40"/>
      <c r="C325" s="220" t="s">
        <v>563</v>
      </c>
      <c r="D325" s="220" t="s">
        <v>174</v>
      </c>
      <c r="E325" s="221" t="s">
        <v>2472</v>
      </c>
      <c r="F325" s="222" t="s">
        <v>2473</v>
      </c>
      <c r="G325" s="223" t="s">
        <v>1701</v>
      </c>
      <c r="H325" s="224">
        <v>6</v>
      </c>
      <c r="I325" s="225"/>
      <c r="J325" s="226">
        <f>ROUND(I325*H325,2)</f>
        <v>0</v>
      </c>
      <c r="K325" s="222" t="s">
        <v>1</v>
      </c>
      <c r="L325" s="45"/>
      <c r="M325" s="227" t="s">
        <v>1</v>
      </c>
      <c r="N325" s="228" t="s">
        <v>41</v>
      </c>
      <c r="O325" s="92"/>
      <c r="P325" s="229">
        <f>O325*H325</f>
        <v>0</v>
      </c>
      <c r="Q325" s="229">
        <v>0</v>
      </c>
      <c r="R325" s="229">
        <f>Q325*H325</f>
        <v>0</v>
      </c>
      <c r="S325" s="229">
        <v>0</v>
      </c>
      <c r="T325" s="230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1" t="s">
        <v>178</v>
      </c>
      <c r="AT325" s="231" t="s">
        <v>174</v>
      </c>
      <c r="AU325" s="231" t="s">
        <v>85</v>
      </c>
      <c r="AY325" s="18" t="s">
        <v>173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8" t="s">
        <v>83</v>
      </c>
      <c r="BK325" s="232">
        <f>ROUND(I325*H325,2)</f>
        <v>0</v>
      </c>
      <c r="BL325" s="18" t="s">
        <v>178</v>
      </c>
      <c r="BM325" s="231" t="s">
        <v>755</v>
      </c>
    </row>
    <row r="326" s="2" customFormat="1">
      <c r="A326" s="39"/>
      <c r="B326" s="40"/>
      <c r="C326" s="41"/>
      <c r="D326" s="233" t="s">
        <v>180</v>
      </c>
      <c r="E326" s="41"/>
      <c r="F326" s="234" t="s">
        <v>2449</v>
      </c>
      <c r="G326" s="41"/>
      <c r="H326" s="41"/>
      <c r="I326" s="235"/>
      <c r="J326" s="41"/>
      <c r="K326" s="41"/>
      <c r="L326" s="45"/>
      <c r="M326" s="236"/>
      <c r="N326" s="237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180</v>
      </c>
      <c r="AU326" s="18" t="s">
        <v>85</v>
      </c>
    </row>
    <row r="327" s="2" customFormat="1" ht="16.5" customHeight="1">
      <c r="A327" s="39"/>
      <c r="B327" s="40"/>
      <c r="C327" s="220" t="s">
        <v>757</v>
      </c>
      <c r="D327" s="220" t="s">
        <v>174</v>
      </c>
      <c r="E327" s="221" t="s">
        <v>2474</v>
      </c>
      <c r="F327" s="222" t="s">
        <v>2475</v>
      </c>
      <c r="G327" s="223" t="s">
        <v>1701</v>
      </c>
      <c r="H327" s="224">
        <v>8</v>
      </c>
      <c r="I327" s="225"/>
      <c r="J327" s="226">
        <f>ROUND(I327*H327,2)</f>
        <v>0</v>
      </c>
      <c r="K327" s="222" t="s">
        <v>1</v>
      </c>
      <c r="L327" s="45"/>
      <c r="M327" s="227" t="s">
        <v>1</v>
      </c>
      <c r="N327" s="228" t="s">
        <v>41</v>
      </c>
      <c r="O327" s="92"/>
      <c r="P327" s="229">
        <f>O327*H327</f>
        <v>0</v>
      </c>
      <c r="Q327" s="229">
        <v>0</v>
      </c>
      <c r="R327" s="229">
        <f>Q327*H327</f>
        <v>0</v>
      </c>
      <c r="S327" s="229">
        <v>0</v>
      </c>
      <c r="T327" s="230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1" t="s">
        <v>178</v>
      </c>
      <c r="AT327" s="231" t="s">
        <v>174</v>
      </c>
      <c r="AU327" s="231" t="s">
        <v>85</v>
      </c>
      <c r="AY327" s="18" t="s">
        <v>173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8" t="s">
        <v>83</v>
      </c>
      <c r="BK327" s="232">
        <f>ROUND(I327*H327,2)</f>
        <v>0</v>
      </c>
      <c r="BL327" s="18" t="s">
        <v>178</v>
      </c>
      <c r="BM327" s="231" t="s">
        <v>760</v>
      </c>
    </row>
    <row r="328" s="2" customFormat="1">
      <c r="A328" s="39"/>
      <c r="B328" s="40"/>
      <c r="C328" s="41"/>
      <c r="D328" s="233" t="s">
        <v>180</v>
      </c>
      <c r="E328" s="41"/>
      <c r="F328" s="234" t="s">
        <v>2449</v>
      </c>
      <c r="G328" s="41"/>
      <c r="H328" s="41"/>
      <c r="I328" s="235"/>
      <c r="J328" s="41"/>
      <c r="K328" s="41"/>
      <c r="L328" s="45"/>
      <c r="M328" s="236"/>
      <c r="N328" s="237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180</v>
      </c>
      <c r="AU328" s="18" t="s">
        <v>85</v>
      </c>
    </row>
    <row r="329" s="2" customFormat="1" ht="16.5" customHeight="1">
      <c r="A329" s="39"/>
      <c r="B329" s="40"/>
      <c r="C329" s="220" t="s">
        <v>568</v>
      </c>
      <c r="D329" s="220" t="s">
        <v>174</v>
      </c>
      <c r="E329" s="221" t="s">
        <v>2476</v>
      </c>
      <c r="F329" s="222" t="s">
        <v>2477</v>
      </c>
      <c r="G329" s="223" t="s">
        <v>1701</v>
      </c>
      <c r="H329" s="224">
        <v>1</v>
      </c>
      <c r="I329" s="225"/>
      <c r="J329" s="226">
        <f>ROUND(I329*H329,2)</f>
        <v>0</v>
      </c>
      <c r="K329" s="222" t="s">
        <v>1</v>
      </c>
      <c r="L329" s="45"/>
      <c r="M329" s="227" t="s">
        <v>1</v>
      </c>
      <c r="N329" s="228" t="s">
        <v>41</v>
      </c>
      <c r="O329" s="92"/>
      <c r="P329" s="229">
        <f>O329*H329</f>
        <v>0</v>
      </c>
      <c r="Q329" s="229">
        <v>0</v>
      </c>
      <c r="R329" s="229">
        <f>Q329*H329</f>
        <v>0</v>
      </c>
      <c r="S329" s="229">
        <v>0</v>
      </c>
      <c r="T329" s="230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1" t="s">
        <v>178</v>
      </c>
      <c r="AT329" s="231" t="s">
        <v>174</v>
      </c>
      <c r="AU329" s="231" t="s">
        <v>85</v>
      </c>
      <c r="AY329" s="18" t="s">
        <v>173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8" t="s">
        <v>83</v>
      </c>
      <c r="BK329" s="232">
        <f>ROUND(I329*H329,2)</f>
        <v>0</v>
      </c>
      <c r="BL329" s="18" t="s">
        <v>178</v>
      </c>
      <c r="BM329" s="231" t="s">
        <v>763</v>
      </c>
    </row>
    <row r="330" s="2" customFormat="1">
      <c r="A330" s="39"/>
      <c r="B330" s="40"/>
      <c r="C330" s="41"/>
      <c r="D330" s="233" t="s">
        <v>180</v>
      </c>
      <c r="E330" s="41"/>
      <c r="F330" s="234" t="s">
        <v>2449</v>
      </c>
      <c r="G330" s="41"/>
      <c r="H330" s="41"/>
      <c r="I330" s="235"/>
      <c r="J330" s="41"/>
      <c r="K330" s="41"/>
      <c r="L330" s="45"/>
      <c r="M330" s="236"/>
      <c r="N330" s="237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180</v>
      </c>
      <c r="AU330" s="18" t="s">
        <v>85</v>
      </c>
    </row>
    <row r="331" s="2" customFormat="1" ht="16.5" customHeight="1">
      <c r="A331" s="39"/>
      <c r="B331" s="40"/>
      <c r="C331" s="220" t="s">
        <v>764</v>
      </c>
      <c r="D331" s="220" t="s">
        <v>174</v>
      </c>
      <c r="E331" s="221" t="s">
        <v>2478</v>
      </c>
      <c r="F331" s="222" t="s">
        <v>2479</v>
      </c>
      <c r="G331" s="223" t="s">
        <v>1701</v>
      </c>
      <c r="H331" s="224">
        <v>1</v>
      </c>
      <c r="I331" s="225"/>
      <c r="J331" s="226">
        <f>ROUND(I331*H331,2)</f>
        <v>0</v>
      </c>
      <c r="K331" s="222" t="s">
        <v>1</v>
      </c>
      <c r="L331" s="45"/>
      <c r="M331" s="227" t="s">
        <v>1</v>
      </c>
      <c r="N331" s="228" t="s">
        <v>41</v>
      </c>
      <c r="O331" s="92"/>
      <c r="P331" s="229">
        <f>O331*H331</f>
        <v>0</v>
      </c>
      <c r="Q331" s="229">
        <v>0</v>
      </c>
      <c r="R331" s="229">
        <f>Q331*H331</f>
        <v>0</v>
      </c>
      <c r="S331" s="229">
        <v>0</v>
      </c>
      <c r="T331" s="230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1" t="s">
        <v>178</v>
      </c>
      <c r="AT331" s="231" t="s">
        <v>174</v>
      </c>
      <c r="AU331" s="231" t="s">
        <v>85</v>
      </c>
      <c r="AY331" s="18" t="s">
        <v>173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8" t="s">
        <v>83</v>
      </c>
      <c r="BK331" s="232">
        <f>ROUND(I331*H331,2)</f>
        <v>0</v>
      </c>
      <c r="BL331" s="18" t="s">
        <v>178</v>
      </c>
      <c r="BM331" s="231" t="s">
        <v>767</v>
      </c>
    </row>
    <row r="332" s="2" customFormat="1">
      <c r="A332" s="39"/>
      <c r="B332" s="40"/>
      <c r="C332" s="41"/>
      <c r="D332" s="233" t="s">
        <v>180</v>
      </c>
      <c r="E332" s="41"/>
      <c r="F332" s="234" t="s">
        <v>2449</v>
      </c>
      <c r="G332" s="41"/>
      <c r="H332" s="41"/>
      <c r="I332" s="235"/>
      <c r="J332" s="41"/>
      <c r="K332" s="41"/>
      <c r="L332" s="45"/>
      <c r="M332" s="236"/>
      <c r="N332" s="237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180</v>
      </c>
      <c r="AU332" s="18" t="s">
        <v>85</v>
      </c>
    </row>
    <row r="333" s="2" customFormat="1" ht="24.15" customHeight="1">
      <c r="A333" s="39"/>
      <c r="B333" s="40"/>
      <c r="C333" s="220" t="s">
        <v>571</v>
      </c>
      <c r="D333" s="220" t="s">
        <v>174</v>
      </c>
      <c r="E333" s="221" t="s">
        <v>2480</v>
      </c>
      <c r="F333" s="222" t="s">
        <v>2481</v>
      </c>
      <c r="G333" s="223" t="s">
        <v>1701</v>
      </c>
      <c r="H333" s="224">
        <v>2</v>
      </c>
      <c r="I333" s="225"/>
      <c r="J333" s="226">
        <f>ROUND(I333*H333,2)</f>
        <v>0</v>
      </c>
      <c r="K333" s="222" t="s">
        <v>1</v>
      </c>
      <c r="L333" s="45"/>
      <c r="M333" s="227" t="s">
        <v>1</v>
      </c>
      <c r="N333" s="228" t="s">
        <v>41</v>
      </c>
      <c r="O333" s="92"/>
      <c r="P333" s="229">
        <f>O333*H333</f>
        <v>0</v>
      </c>
      <c r="Q333" s="229">
        <v>0</v>
      </c>
      <c r="R333" s="229">
        <f>Q333*H333</f>
        <v>0</v>
      </c>
      <c r="S333" s="229">
        <v>0</v>
      </c>
      <c r="T333" s="230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1" t="s">
        <v>178</v>
      </c>
      <c r="AT333" s="231" t="s">
        <v>174</v>
      </c>
      <c r="AU333" s="231" t="s">
        <v>85</v>
      </c>
      <c r="AY333" s="18" t="s">
        <v>173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18" t="s">
        <v>83</v>
      </c>
      <c r="BK333" s="232">
        <f>ROUND(I333*H333,2)</f>
        <v>0</v>
      </c>
      <c r="BL333" s="18" t="s">
        <v>178</v>
      </c>
      <c r="BM333" s="231" t="s">
        <v>770</v>
      </c>
    </row>
    <row r="334" s="2" customFormat="1">
      <c r="A334" s="39"/>
      <c r="B334" s="40"/>
      <c r="C334" s="41"/>
      <c r="D334" s="233" t="s">
        <v>180</v>
      </c>
      <c r="E334" s="41"/>
      <c r="F334" s="234" t="s">
        <v>2449</v>
      </c>
      <c r="G334" s="41"/>
      <c r="H334" s="41"/>
      <c r="I334" s="235"/>
      <c r="J334" s="41"/>
      <c r="K334" s="41"/>
      <c r="L334" s="45"/>
      <c r="M334" s="236"/>
      <c r="N334" s="237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180</v>
      </c>
      <c r="AU334" s="18" t="s">
        <v>85</v>
      </c>
    </row>
    <row r="335" s="2" customFormat="1" ht="16.5" customHeight="1">
      <c r="A335" s="39"/>
      <c r="B335" s="40"/>
      <c r="C335" s="220" t="s">
        <v>772</v>
      </c>
      <c r="D335" s="220" t="s">
        <v>174</v>
      </c>
      <c r="E335" s="221" t="s">
        <v>2482</v>
      </c>
      <c r="F335" s="222" t="s">
        <v>2483</v>
      </c>
      <c r="G335" s="223" t="s">
        <v>1701</v>
      </c>
      <c r="H335" s="224">
        <v>100</v>
      </c>
      <c r="I335" s="225"/>
      <c r="J335" s="226">
        <f>ROUND(I335*H335,2)</f>
        <v>0</v>
      </c>
      <c r="K335" s="222" t="s">
        <v>1</v>
      </c>
      <c r="L335" s="45"/>
      <c r="M335" s="227" t="s">
        <v>1</v>
      </c>
      <c r="N335" s="228" t="s">
        <v>41</v>
      </c>
      <c r="O335" s="92"/>
      <c r="P335" s="229">
        <f>O335*H335</f>
        <v>0</v>
      </c>
      <c r="Q335" s="229">
        <v>0</v>
      </c>
      <c r="R335" s="229">
        <f>Q335*H335</f>
        <v>0</v>
      </c>
      <c r="S335" s="229">
        <v>0</v>
      </c>
      <c r="T335" s="230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1" t="s">
        <v>178</v>
      </c>
      <c r="AT335" s="231" t="s">
        <v>174</v>
      </c>
      <c r="AU335" s="231" t="s">
        <v>85</v>
      </c>
      <c r="AY335" s="18" t="s">
        <v>173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8" t="s">
        <v>83</v>
      </c>
      <c r="BK335" s="232">
        <f>ROUND(I335*H335,2)</f>
        <v>0</v>
      </c>
      <c r="BL335" s="18" t="s">
        <v>178</v>
      </c>
      <c r="BM335" s="231" t="s">
        <v>775</v>
      </c>
    </row>
    <row r="336" s="2" customFormat="1">
      <c r="A336" s="39"/>
      <c r="B336" s="40"/>
      <c r="C336" s="41"/>
      <c r="D336" s="233" t="s">
        <v>180</v>
      </c>
      <c r="E336" s="41"/>
      <c r="F336" s="234" t="s">
        <v>2449</v>
      </c>
      <c r="G336" s="41"/>
      <c r="H336" s="41"/>
      <c r="I336" s="235"/>
      <c r="J336" s="41"/>
      <c r="K336" s="41"/>
      <c r="L336" s="45"/>
      <c r="M336" s="236"/>
      <c r="N336" s="237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180</v>
      </c>
      <c r="AU336" s="18" t="s">
        <v>85</v>
      </c>
    </row>
    <row r="337" s="2" customFormat="1" ht="21.75" customHeight="1">
      <c r="A337" s="39"/>
      <c r="B337" s="40"/>
      <c r="C337" s="220" t="s">
        <v>575</v>
      </c>
      <c r="D337" s="220" t="s">
        <v>174</v>
      </c>
      <c r="E337" s="221" t="s">
        <v>2484</v>
      </c>
      <c r="F337" s="222" t="s">
        <v>2485</v>
      </c>
      <c r="G337" s="223" t="s">
        <v>1701</v>
      </c>
      <c r="H337" s="224">
        <v>1</v>
      </c>
      <c r="I337" s="225"/>
      <c r="J337" s="226">
        <f>ROUND(I337*H337,2)</f>
        <v>0</v>
      </c>
      <c r="K337" s="222" t="s">
        <v>1</v>
      </c>
      <c r="L337" s="45"/>
      <c r="M337" s="227" t="s">
        <v>1</v>
      </c>
      <c r="N337" s="228" t="s">
        <v>41</v>
      </c>
      <c r="O337" s="92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1" t="s">
        <v>178</v>
      </c>
      <c r="AT337" s="231" t="s">
        <v>174</v>
      </c>
      <c r="AU337" s="231" t="s">
        <v>85</v>
      </c>
      <c r="AY337" s="18" t="s">
        <v>173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8" t="s">
        <v>83</v>
      </c>
      <c r="BK337" s="232">
        <f>ROUND(I337*H337,2)</f>
        <v>0</v>
      </c>
      <c r="BL337" s="18" t="s">
        <v>178</v>
      </c>
      <c r="BM337" s="231" t="s">
        <v>779</v>
      </c>
    </row>
    <row r="338" s="2" customFormat="1">
      <c r="A338" s="39"/>
      <c r="B338" s="40"/>
      <c r="C338" s="41"/>
      <c r="D338" s="233" t="s">
        <v>180</v>
      </c>
      <c r="E338" s="41"/>
      <c r="F338" s="234" t="s">
        <v>2486</v>
      </c>
      <c r="G338" s="41"/>
      <c r="H338" s="41"/>
      <c r="I338" s="235"/>
      <c r="J338" s="41"/>
      <c r="K338" s="41"/>
      <c r="L338" s="45"/>
      <c r="M338" s="236"/>
      <c r="N338" s="237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180</v>
      </c>
      <c r="AU338" s="18" t="s">
        <v>85</v>
      </c>
    </row>
    <row r="339" s="2" customFormat="1" ht="24.15" customHeight="1">
      <c r="A339" s="39"/>
      <c r="B339" s="40"/>
      <c r="C339" s="220" t="s">
        <v>781</v>
      </c>
      <c r="D339" s="220" t="s">
        <v>174</v>
      </c>
      <c r="E339" s="221" t="s">
        <v>2487</v>
      </c>
      <c r="F339" s="222" t="s">
        <v>2488</v>
      </c>
      <c r="G339" s="223" t="s">
        <v>1701</v>
      </c>
      <c r="H339" s="224">
        <v>2</v>
      </c>
      <c r="I339" s="225"/>
      <c r="J339" s="226">
        <f>ROUND(I339*H339,2)</f>
        <v>0</v>
      </c>
      <c r="K339" s="222" t="s">
        <v>1</v>
      </c>
      <c r="L339" s="45"/>
      <c r="M339" s="227" t="s">
        <v>1</v>
      </c>
      <c r="N339" s="228" t="s">
        <v>41</v>
      </c>
      <c r="O339" s="92"/>
      <c r="P339" s="229">
        <f>O339*H339</f>
        <v>0</v>
      </c>
      <c r="Q339" s="229">
        <v>0</v>
      </c>
      <c r="R339" s="229">
        <f>Q339*H339</f>
        <v>0</v>
      </c>
      <c r="S339" s="229">
        <v>0</v>
      </c>
      <c r="T339" s="230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1" t="s">
        <v>178</v>
      </c>
      <c r="AT339" s="231" t="s">
        <v>174</v>
      </c>
      <c r="AU339" s="231" t="s">
        <v>85</v>
      </c>
      <c r="AY339" s="18" t="s">
        <v>173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8" t="s">
        <v>83</v>
      </c>
      <c r="BK339" s="232">
        <f>ROUND(I339*H339,2)</f>
        <v>0</v>
      </c>
      <c r="BL339" s="18" t="s">
        <v>178</v>
      </c>
      <c r="BM339" s="231" t="s">
        <v>784</v>
      </c>
    </row>
    <row r="340" s="2" customFormat="1">
      <c r="A340" s="39"/>
      <c r="B340" s="40"/>
      <c r="C340" s="41"/>
      <c r="D340" s="233" t="s">
        <v>180</v>
      </c>
      <c r="E340" s="41"/>
      <c r="F340" s="234" t="s">
        <v>2449</v>
      </c>
      <c r="G340" s="41"/>
      <c r="H340" s="41"/>
      <c r="I340" s="235"/>
      <c r="J340" s="41"/>
      <c r="K340" s="41"/>
      <c r="L340" s="45"/>
      <c r="M340" s="236"/>
      <c r="N340" s="237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180</v>
      </c>
      <c r="AU340" s="18" t="s">
        <v>85</v>
      </c>
    </row>
    <row r="341" s="2" customFormat="1" ht="16.5" customHeight="1">
      <c r="A341" s="39"/>
      <c r="B341" s="40"/>
      <c r="C341" s="220" t="s">
        <v>581</v>
      </c>
      <c r="D341" s="220" t="s">
        <v>174</v>
      </c>
      <c r="E341" s="221" t="s">
        <v>2489</v>
      </c>
      <c r="F341" s="222" t="s">
        <v>2490</v>
      </c>
      <c r="G341" s="223" t="s">
        <v>1701</v>
      </c>
      <c r="H341" s="224">
        <v>2</v>
      </c>
      <c r="I341" s="225"/>
      <c r="J341" s="226">
        <f>ROUND(I341*H341,2)</f>
        <v>0</v>
      </c>
      <c r="K341" s="222" t="s">
        <v>1</v>
      </c>
      <c r="L341" s="45"/>
      <c r="M341" s="227" t="s">
        <v>1</v>
      </c>
      <c r="N341" s="228" t="s">
        <v>41</v>
      </c>
      <c r="O341" s="92"/>
      <c r="P341" s="229">
        <f>O341*H341</f>
        <v>0</v>
      </c>
      <c r="Q341" s="229">
        <v>0</v>
      </c>
      <c r="R341" s="229">
        <f>Q341*H341</f>
        <v>0</v>
      </c>
      <c r="S341" s="229">
        <v>0</v>
      </c>
      <c r="T341" s="230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1" t="s">
        <v>178</v>
      </c>
      <c r="AT341" s="231" t="s">
        <v>174</v>
      </c>
      <c r="AU341" s="231" t="s">
        <v>85</v>
      </c>
      <c r="AY341" s="18" t="s">
        <v>173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8" t="s">
        <v>83</v>
      </c>
      <c r="BK341" s="232">
        <f>ROUND(I341*H341,2)</f>
        <v>0</v>
      </c>
      <c r="BL341" s="18" t="s">
        <v>178</v>
      </c>
      <c r="BM341" s="231" t="s">
        <v>787</v>
      </c>
    </row>
    <row r="342" s="2" customFormat="1">
      <c r="A342" s="39"/>
      <c r="B342" s="40"/>
      <c r="C342" s="41"/>
      <c r="D342" s="233" t="s">
        <v>180</v>
      </c>
      <c r="E342" s="41"/>
      <c r="F342" s="234" t="s">
        <v>2491</v>
      </c>
      <c r="G342" s="41"/>
      <c r="H342" s="41"/>
      <c r="I342" s="235"/>
      <c r="J342" s="41"/>
      <c r="K342" s="41"/>
      <c r="L342" s="45"/>
      <c r="M342" s="236"/>
      <c r="N342" s="237"/>
      <c r="O342" s="92"/>
      <c r="P342" s="92"/>
      <c r="Q342" s="92"/>
      <c r="R342" s="92"/>
      <c r="S342" s="92"/>
      <c r="T342" s="93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180</v>
      </c>
      <c r="AU342" s="18" t="s">
        <v>85</v>
      </c>
    </row>
    <row r="343" s="2" customFormat="1" ht="24.15" customHeight="1">
      <c r="A343" s="39"/>
      <c r="B343" s="40"/>
      <c r="C343" s="220" t="s">
        <v>788</v>
      </c>
      <c r="D343" s="220" t="s">
        <v>174</v>
      </c>
      <c r="E343" s="221" t="s">
        <v>2492</v>
      </c>
      <c r="F343" s="222" t="s">
        <v>2493</v>
      </c>
      <c r="G343" s="223" t="s">
        <v>1701</v>
      </c>
      <c r="H343" s="224">
        <v>1</v>
      </c>
      <c r="I343" s="225"/>
      <c r="J343" s="226">
        <f>ROUND(I343*H343,2)</f>
        <v>0</v>
      </c>
      <c r="K343" s="222" t="s">
        <v>1</v>
      </c>
      <c r="L343" s="45"/>
      <c r="M343" s="227" t="s">
        <v>1</v>
      </c>
      <c r="N343" s="228" t="s">
        <v>41</v>
      </c>
      <c r="O343" s="92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1" t="s">
        <v>178</v>
      </c>
      <c r="AT343" s="231" t="s">
        <v>174</v>
      </c>
      <c r="AU343" s="231" t="s">
        <v>85</v>
      </c>
      <c r="AY343" s="18" t="s">
        <v>173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8" t="s">
        <v>83</v>
      </c>
      <c r="BK343" s="232">
        <f>ROUND(I343*H343,2)</f>
        <v>0</v>
      </c>
      <c r="BL343" s="18" t="s">
        <v>178</v>
      </c>
      <c r="BM343" s="231" t="s">
        <v>791</v>
      </c>
    </row>
    <row r="344" s="2" customFormat="1">
      <c r="A344" s="39"/>
      <c r="B344" s="40"/>
      <c r="C344" s="41"/>
      <c r="D344" s="233" t="s">
        <v>180</v>
      </c>
      <c r="E344" s="41"/>
      <c r="F344" s="234" t="s">
        <v>2449</v>
      </c>
      <c r="G344" s="41"/>
      <c r="H344" s="41"/>
      <c r="I344" s="235"/>
      <c r="J344" s="41"/>
      <c r="K344" s="41"/>
      <c r="L344" s="45"/>
      <c r="M344" s="236"/>
      <c r="N344" s="237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180</v>
      </c>
      <c r="AU344" s="18" t="s">
        <v>85</v>
      </c>
    </row>
    <row r="345" s="2" customFormat="1" ht="24.15" customHeight="1">
      <c r="A345" s="39"/>
      <c r="B345" s="40"/>
      <c r="C345" s="220" t="s">
        <v>589</v>
      </c>
      <c r="D345" s="220" t="s">
        <v>174</v>
      </c>
      <c r="E345" s="221" t="s">
        <v>2494</v>
      </c>
      <c r="F345" s="222" t="s">
        <v>2495</v>
      </c>
      <c r="G345" s="223" t="s">
        <v>1701</v>
      </c>
      <c r="H345" s="224">
        <v>1</v>
      </c>
      <c r="I345" s="225"/>
      <c r="J345" s="226">
        <f>ROUND(I345*H345,2)</f>
        <v>0</v>
      </c>
      <c r="K345" s="222" t="s">
        <v>1</v>
      </c>
      <c r="L345" s="45"/>
      <c r="M345" s="227" t="s">
        <v>1</v>
      </c>
      <c r="N345" s="228" t="s">
        <v>41</v>
      </c>
      <c r="O345" s="92"/>
      <c r="P345" s="229">
        <f>O345*H345</f>
        <v>0</v>
      </c>
      <c r="Q345" s="229">
        <v>0</v>
      </c>
      <c r="R345" s="229">
        <f>Q345*H345</f>
        <v>0</v>
      </c>
      <c r="S345" s="229">
        <v>0</v>
      </c>
      <c r="T345" s="230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1" t="s">
        <v>178</v>
      </c>
      <c r="AT345" s="231" t="s">
        <v>174</v>
      </c>
      <c r="AU345" s="231" t="s">
        <v>85</v>
      </c>
      <c r="AY345" s="18" t="s">
        <v>173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8" t="s">
        <v>83</v>
      </c>
      <c r="BK345" s="232">
        <f>ROUND(I345*H345,2)</f>
        <v>0</v>
      </c>
      <c r="BL345" s="18" t="s">
        <v>178</v>
      </c>
      <c r="BM345" s="231" t="s">
        <v>794</v>
      </c>
    </row>
    <row r="346" s="2" customFormat="1">
      <c r="A346" s="39"/>
      <c r="B346" s="40"/>
      <c r="C346" s="41"/>
      <c r="D346" s="233" t="s">
        <v>180</v>
      </c>
      <c r="E346" s="41"/>
      <c r="F346" s="234" t="s">
        <v>2496</v>
      </c>
      <c r="G346" s="41"/>
      <c r="H346" s="41"/>
      <c r="I346" s="235"/>
      <c r="J346" s="41"/>
      <c r="K346" s="41"/>
      <c r="L346" s="45"/>
      <c r="M346" s="236"/>
      <c r="N346" s="237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180</v>
      </c>
      <c r="AU346" s="18" t="s">
        <v>85</v>
      </c>
    </row>
    <row r="347" s="11" customFormat="1" ht="22.8" customHeight="1">
      <c r="A347" s="11"/>
      <c r="B347" s="206"/>
      <c r="C347" s="207"/>
      <c r="D347" s="208" t="s">
        <v>75</v>
      </c>
      <c r="E347" s="273" t="s">
        <v>2497</v>
      </c>
      <c r="F347" s="273" t="s">
        <v>2498</v>
      </c>
      <c r="G347" s="207"/>
      <c r="H347" s="207"/>
      <c r="I347" s="210"/>
      <c r="J347" s="274">
        <f>BK347</f>
        <v>0</v>
      </c>
      <c r="K347" s="207"/>
      <c r="L347" s="212"/>
      <c r="M347" s="213"/>
      <c r="N347" s="214"/>
      <c r="O347" s="214"/>
      <c r="P347" s="215">
        <f>SUM(P348:P361)</f>
        <v>0</v>
      </c>
      <c r="Q347" s="214"/>
      <c r="R347" s="215">
        <f>SUM(R348:R361)</f>
        <v>0</v>
      </c>
      <c r="S347" s="214"/>
      <c r="T347" s="216">
        <f>SUM(T348:T361)</f>
        <v>0</v>
      </c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  <c r="AE347" s="11"/>
      <c r="AR347" s="217" t="s">
        <v>83</v>
      </c>
      <c r="AT347" s="218" t="s">
        <v>75</v>
      </c>
      <c r="AU347" s="218" t="s">
        <v>83</v>
      </c>
      <c r="AY347" s="217" t="s">
        <v>173</v>
      </c>
      <c r="BK347" s="219">
        <f>SUM(BK348:BK361)</f>
        <v>0</v>
      </c>
    </row>
    <row r="348" s="2" customFormat="1" ht="24.15" customHeight="1">
      <c r="A348" s="39"/>
      <c r="B348" s="40"/>
      <c r="C348" s="220" t="s">
        <v>795</v>
      </c>
      <c r="D348" s="220" t="s">
        <v>174</v>
      </c>
      <c r="E348" s="221" t="s">
        <v>2499</v>
      </c>
      <c r="F348" s="222" t="s">
        <v>2500</v>
      </c>
      <c r="G348" s="223" t="s">
        <v>1701</v>
      </c>
      <c r="H348" s="224">
        <v>1</v>
      </c>
      <c r="I348" s="225"/>
      <c r="J348" s="226">
        <f>ROUND(I348*H348,2)</f>
        <v>0</v>
      </c>
      <c r="K348" s="222" t="s">
        <v>1</v>
      </c>
      <c r="L348" s="45"/>
      <c r="M348" s="227" t="s">
        <v>1</v>
      </c>
      <c r="N348" s="228" t="s">
        <v>41</v>
      </c>
      <c r="O348" s="92"/>
      <c r="P348" s="229">
        <f>O348*H348</f>
        <v>0</v>
      </c>
      <c r="Q348" s="229">
        <v>0</v>
      </c>
      <c r="R348" s="229">
        <f>Q348*H348</f>
        <v>0</v>
      </c>
      <c r="S348" s="229">
        <v>0</v>
      </c>
      <c r="T348" s="230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1" t="s">
        <v>178</v>
      </c>
      <c r="AT348" s="231" t="s">
        <v>174</v>
      </c>
      <c r="AU348" s="231" t="s">
        <v>85</v>
      </c>
      <c r="AY348" s="18" t="s">
        <v>173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8" t="s">
        <v>83</v>
      </c>
      <c r="BK348" s="232">
        <f>ROUND(I348*H348,2)</f>
        <v>0</v>
      </c>
      <c r="BL348" s="18" t="s">
        <v>178</v>
      </c>
      <c r="BM348" s="231" t="s">
        <v>798</v>
      </c>
    </row>
    <row r="349" s="2" customFormat="1">
      <c r="A349" s="39"/>
      <c r="B349" s="40"/>
      <c r="C349" s="41"/>
      <c r="D349" s="233" t="s">
        <v>180</v>
      </c>
      <c r="E349" s="41"/>
      <c r="F349" s="234" t="s">
        <v>2501</v>
      </c>
      <c r="G349" s="41"/>
      <c r="H349" s="41"/>
      <c r="I349" s="235"/>
      <c r="J349" s="41"/>
      <c r="K349" s="41"/>
      <c r="L349" s="45"/>
      <c r="M349" s="236"/>
      <c r="N349" s="237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180</v>
      </c>
      <c r="AU349" s="18" t="s">
        <v>85</v>
      </c>
    </row>
    <row r="350" s="2" customFormat="1" ht="24.15" customHeight="1">
      <c r="A350" s="39"/>
      <c r="B350" s="40"/>
      <c r="C350" s="220" t="s">
        <v>592</v>
      </c>
      <c r="D350" s="220" t="s">
        <v>174</v>
      </c>
      <c r="E350" s="221" t="s">
        <v>2502</v>
      </c>
      <c r="F350" s="222" t="s">
        <v>2503</v>
      </c>
      <c r="G350" s="223" t="s">
        <v>1701</v>
      </c>
      <c r="H350" s="224">
        <v>1</v>
      </c>
      <c r="I350" s="225"/>
      <c r="J350" s="226">
        <f>ROUND(I350*H350,2)</f>
        <v>0</v>
      </c>
      <c r="K350" s="222" t="s">
        <v>1</v>
      </c>
      <c r="L350" s="45"/>
      <c r="M350" s="227" t="s">
        <v>1</v>
      </c>
      <c r="N350" s="228" t="s">
        <v>41</v>
      </c>
      <c r="O350" s="92"/>
      <c r="P350" s="229">
        <f>O350*H350</f>
        <v>0</v>
      </c>
      <c r="Q350" s="229">
        <v>0</v>
      </c>
      <c r="R350" s="229">
        <f>Q350*H350</f>
        <v>0</v>
      </c>
      <c r="S350" s="229">
        <v>0</v>
      </c>
      <c r="T350" s="230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1" t="s">
        <v>178</v>
      </c>
      <c r="AT350" s="231" t="s">
        <v>174</v>
      </c>
      <c r="AU350" s="231" t="s">
        <v>85</v>
      </c>
      <c r="AY350" s="18" t="s">
        <v>173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8" t="s">
        <v>83</v>
      </c>
      <c r="BK350" s="232">
        <f>ROUND(I350*H350,2)</f>
        <v>0</v>
      </c>
      <c r="BL350" s="18" t="s">
        <v>178</v>
      </c>
      <c r="BM350" s="231" t="s">
        <v>801</v>
      </c>
    </row>
    <row r="351" s="2" customFormat="1">
      <c r="A351" s="39"/>
      <c r="B351" s="40"/>
      <c r="C351" s="41"/>
      <c r="D351" s="233" t="s">
        <v>180</v>
      </c>
      <c r="E351" s="41"/>
      <c r="F351" s="234" t="s">
        <v>2501</v>
      </c>
      <c r="G351" s="41"/>
      <c r="H351" s="41"/>
      <c r="I351" s="235"/>
      <c r="J351" s="41"/>
      <c r="K351" s="41"/>
      <c r="L351" s="45"/>
      <c r="M351" s="236"/>
      <c r="N351" s="237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180</v>
      </c>
      <c r="AU351" s="18" t="s">
        <v>85</v>
      </c>
    </row>
    <row r="352" s="2" customFormat="1" ht="33" customHeight="1">
      <c r="A352" s="39"/>
      <c r="B352" s="40"/>
      <c r="C352" s="220" t="s">
        <v>802</v>
      </c>
      <c r="D352" s="220" t="s">
        <v>174</v>
      </c>
      <c r="E352" s="221" t="s">
        <v>2504</v>
      </c>
      <c r="F352" s="222" t="s">
        <v>2505</v>
      </c>
      <c r="G352" s="223" t="s">
        <v>1701</v>
      </c>
      <c r="H352" s="224">
        <v>1</v>
      </c>
      <c r="I352" s="225"/>
      <c r="J352" s="226">
        <f>ROUND(I352*H352,2)</f>
        <v>0</v>
      </c>
      <c r="K352" s="222" t="s">
        <v>1</v>
      </c>
      <c r="L352" s="45"/>
      <c r="M352" s="227" t="s">
        <v>1</v>
      </c>
      <c r="N352" s="228" t="s">
        <v>41</v>
      </c>
      <c r="O352" s="92"/>
      <c r="P352" s="229">
        <f>O352*H352</f>
        <v>0</v>
      </c>
      <c r="Q352" s="229">
        <v>0</v>
      </c>
      <c r="R352" s="229">
        <f>Q352*H352</f>
        <v>0</v>
      </c>
      <c r="S352" s="229">
        <v>0</v>
      </c>
      <c r="T352" s="230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1" t="s">
        <v>178</v>
      </c>
      <c r="AT352" s="231" t="s">
        <v>174</v>
      </c>
      <c r="AU352" s="231" t="s">
        <v>85</v>
      </c>
      <c r="AY352" s="18" t="s">
        <v>173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18" t="s">
        <v>83</v>
      </c>
      <c r="BK352" s="232">
        <f>ROUND(I352*H352,2)</f>
        <v>0</v>
      </c>
      <c r="BL352" s="18" t="s">
        <v>178</v>
      </c>
      <c r="BM352" s="231" t="s">
        <v>805</v>
      </c>
    </row>
    <row r="353" s="2" customFormat="1">
      <c r="A353" s="39"/>
      <c r="B353" s="40"/>
      <c r="C353" s="41"/>
      <c r="D353" s="233" t="s">
        <v>180</v>
      </c>
      <c r="E353" s="41"/>
      <c r="F353" s="234" t="s">
        <v>2506</v>
      </c>
      <c r="G353" s="41"/>
      <c r="H353" s="41"/>
      <c r="I353" s="235"/>
      <c r="J353" s="41"/>
      <c r="K353" s="41"/>
      <c r="L353" s="45"/>
      <c r="M353" s="236"/>
      <c r="N353" s="237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180</v>
      </c>
      <c r="AU353" s="18" t="s">
        <v>85</v>
      </c>
    </row>
    <row r="354" s="2" customFormat="1" ht="37.8" customHeight="1">
      <c r="A354" s="39"/>
      <c r="B354" s="40"/>
      <c r="C354" s="220" t="s">
        <v>596</v>
      </c>
      <c r="D354" s="220" t="s">
        <v>174</v>
      </c>
      <c r="E354" s="221" t="s">
        <v>2507</v>
      </c>
      <c r="F354" s="222" t="s">
        <v>2508</v>
      </c>
      <c r="G354" s="223" t="s">
        <v>1701</v>
      </c>
      <c r="H354" s="224">
        <v>3</v>
      </c>
      <c r="I354" s="225"/>
      <c r="J354" s="226">
        <f>ROUND(I354*H354,2)</f>
        <v>0</v>
      </c>
      <c r="K354" s="222" t="s">
        <v>1</v>
      </c>
      <c r="L354" s="45"/>
      <c r="M354" s="227" t="s">
        <v>1</v>
      </c>
      <c r="N354" s="228" t="s">
        <v>41</v>
      </c>
      <c r="O354" s="92"/>
      <c r="P354" s="229">
        <f>O354*H354</f>
        <v>0</v>
      </c>
      <c r="Q354" s="229">
        <v>0</v>
      </c>
      <c r="R354" s="229">
        <f>Q354*H354</f>
        <v>0</v>
      </c>
      <c r="S354" s="229">
        <v>0</v>
      </c>
      <c r="T354" s="230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1" t="s">
        <v>178</v>
      </c>
      <c r="AT354" s="231" t="s">
        <v>174</v>
      </c>
      <c r="AU354" s="231" t="s">
        <v>85</v>
      </c>
      <c r="AY354" s="18" t="s">
        <v>173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8" t="s">
        <v>83</v>
      </c>
      <c r="BK354" s="232">
        <f>ROUND(I354*H354,2)</f>
        <v>0</v>
      </c>
      <c r="BL354" s="18" t="s">
        <v>178</v>
      </c>
      <c r="BM354" s="231" t="s">
        <v>808</v>
      </c>
    </row>
    <row r="355" s="2" customFormat="1" ht="37.8" customHeight="1">
      <c r="A355" s="39"/>
      <c r="B355" s="40"/>
      <c r="C355" s="220" t="s">
        <v>809</v>
      </c>
      <c r="D355" s="220" t="s">
        <v>174</v>
      </c>
      <c r="E355" s="221" t="s">
        <v>2509</v>
      </c>
      <c r="F355" s="222" t="s">
        <v>2510</v>
      </c>
      <c r="G355" s="223" t="s">
        <v>1701</v>
      </c>
      <c r="H355" s="224">
        <v>1</v>
      </c>
      <c r="I355" s="225"/>
      <c r="J355" s="226">
        <f>ROUND(I355*H355,2)</f>
        <v>0</v>
      </c>
      <c r="K355" s="222" t="s">
        <v>1</v>
      </c>
      <c r="L355" s="45"/>
      <c r="M355" s="227" t="s">
        <v>1</v>
      </c>
      <c r="N355" s="228" t="s">
        <v>41</v>
      </c>
      <c r="O355" s="92"/>
      <c r="P355" s="229">
        <f>O355*H355</f>
        <v>0</v>
      </c>
      <c r="Q355" s="229">
        <v>0</v>
      </c>
      <c r="R355" s="229">
        <f>Q355*H355</f>
        <v>0</v>
      </c>
      <c r="S355" s="229">
        <v>0</v>
      </c>
      <c r="T355" s="230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1" t="s">
        <v>178</v>
      </c>
      <c r="AT355" s="231" t="s">
        <v>174</v>
      </c>
      <c r="AU355" s="231" t="s">
        <v>85</v>
      </c>
      <c r="AY355" s="18" t="s">
        <v>173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8" t="s">
        <v>83</v>
      </c>
      <c r="BK355" s="232">
        <f>ROUND(I355*H355,2)</f>
        <v>0</v>
      </c>
      <c r="BL355" s="18" t="s">
        <v>178</v>
      </c>
      <c r="BM355" s="231" t="s">
        <v>812</v>
      </c>
    </row>
    <row r="356" s="2" customFormat="1">
      <c r="A356" s="39"/>
      <c r="B356" s="40"/>
      <c r="C356" s="41"/>
      <c r="D356" s="233" t="s">
        <v>180</v>
      </c>
      <c r="E356" s="41"/>
      <c r="F356" s="234" t="s">
        <v>2511</v>
      </c>
      <c r="G356" s="41"/>
      <c r="H356" s="41"/>
      <c r="I356" s="235"/>
      <c r="J356" s="41"/>
      <c r="K356" s="41"/>
      <c r="L356" s="45"/>
      <c r="M356" s="236"/>
      <c r="N356" s="237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180</v>
      </c>
      <c r="AU356" s="18" t="s">
        <v>85</v>
      </c>
    </row>
    <row r="357" s="2" customFormat="1" ht="24.15" customHeight="1">
      <c r="A357" s="39"/>
      <c r="B357" s="40"/>
      <c r="C357" s="220" t="s">
        <v>602</v>
      </c>
      <c r="D357" s="220" t="s">
        <v>174</v>
      </c>
      <c r="E357" s="221" t="s">
        <v>2512</v>
      </c>
      <c r="F357" s="222" t="s">
        <v>2513</v>
      </c>
      <c r="G357" s="223" t="s">
        <v>1701</v>
      </c>
      <c r="H357" s="224">
        <v>1</v>
      </c>
      <c r="I357" s="225"/>
      <c r="J357" s="226">
        <f>ROUND(I357*H357,2)</f>
        <v>0</v>
      </c>
      <c r="K357" s="222" t="s">
        <v>1</v>
      </c>
      <c r="L357" s="45"/>
      <c r="M357" s="227" t="s">
        <v>1</v>
      </c>
      <c r="N357" s="228" t="s">
        <v>41</v>
      </c>
      <c r="O357" s="92"/>
      <c r="P357" s="229">
        <f>O357*H357</f>
        <v>0</v>
      </c>
      <c r="Q357" s="229">
        <v>0</v>
      </c>
      <c r="R357" s="229">
        <f>Q357*H357</f>
        <v>0</v>
      </c>
      <c r="S357" s="229">
        <v>0</v>
      </c>
      <c r="T357" s="230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1" t="s">
        <v>178</v>
      </c>
      <c r="AT357" s="231" t="s">
        <v>174</v>
      </c>
      <c r="AU357" s="231" t="s">
        <v>85</v>
      </c>
      <c r="AY357" s="18" t="s">
        <v>173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8" t="s">
        <v>83</v>
      </c>
      <c r="BK357" s="232">
        <f>ROUND(I357*H357,2)</f>
        <v>0</v>
      </c>
      <c r="BL357" s="18" t="s">
        <v>178</v>
      </c>
      <c r="BM357" s="231" t="s">
        <v>816</v>
      </c>
    </row>
    <row r="358" s="2" customFormat="1">
      <c r="A358" s="39"/>
      <c r="B358" s="40"/>
      <c r="C358" s="41"/>
      <c r="D358" s="233" t="s">
        <v>180</v>
      </c>
      <c r="E358" s="41"/>
      <c r="F358" s="234" t="s">
        <v>2514</v>
      </c>
      <c r="G358" s="41"/>
      <c r="H358" s="41"/>
      <c r="I358" s="235"/>
      <c r="J358" s="41"/>
      <c r="K358" s="41"/>
      <c r="L358" s="45"/>
      <c r="M358" s="236"/>
      <c r="N358" s="237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180</v>
      </c>
      <c r="AU358" s="18" t="s">
        <v>85</v>
      </c>
    </row>
    <row r="359" s="2" customFormat="1" ht="16.5" customHeight="1">
      <c r="A359" s="39"/>
      <c r="B359" s="40"/>
      <c r="C359" s="220" t="s">
        <v>818</v>
      </c>
      <c r="D359" s="220" t="s">
        <v>174</v>
      </c>
      <c r="E359" s="221" t="s">
        <v>2515</v>
      </c>
      <c r="F359" s="222" t="s">
        <v>2516</v>
      </c>
      <c r="G359" s="223" t="s">
        <v>1701</v>
      </c>
      <c r="H359" s="224">
        <v>1</v>
      </c>
      <c r="I359" s="225"/>
      <c r="J359" s="226">
        <f>ROUND(I359*H359,2)</f>
        <v>0</v>
      </c>
      <c r="K359" s="222" t="s">
        <v>1</v>
      </c>
      <c r="L359" s="45"/>
      <c r="M359" s="227" t="s">
        <v>1</v>
      </c>
      <c r="N359" s="228" t="s">
        <v>41</v>
      </c>
      <c r="O359" s="92"/>
      <c r="P359" s="229">
        <f>O359*H359</f>
        <v>0</v>
      </c>
      <c r="Q359" s="229">
        <v>0</v>
      </c>
      <c r="R359" s="229">
        <f>Q359*H359</f>
        <v>0</v>
      </c>
      <c r="S359" s="229">
        <v>0</v>
      </c>
      <c r="T359" s="230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1" t="s">
        <v>178</v>
      </c>
      <c r="AT359" s="231" t="s">
        <v>174</v>
      </c>
      <c r="AU359" s="231" t="s">
        <v>85</v>
      </c>
      <c r="AY359" s="18" t="s">
        <v>173</v>
      </c>
      <c r="BE359" s="232">
        <f>IF(N359="základní",J359,0)</f>
        <v>0</v>
      </c>
      <c r="BF359" s="232">
        <f>IF(N359="snížená",J359,0)</f>
        <v>0</v>
      </c>
      <c r="BG359" s="232">
        <f>IF(N359="zákl. přenesená",J359,0)</f>
        <v>0</v>
      </c>
      <c r="BH359" s="232">
        <f>IF(N359="sníž. přenesená",J359,0)</f>
        <v>0</v>
      </c>
      <c r="BI359" s="232">
        <f>IF(N359="nulová",J359,0)</f>
        <v>0</v>
      </c>
      <c r="BJ359" s="18" t="s">
        <v>83</v>
      </c>
      <c r="BK359" s="232">
        <f>ROUND(I359*H359,2)</f>
        <v>0</v>
      </c>
      <c r="BL359" s="18" t="s">
        <v>178</v>
      </c>
      <c r="BM359" s="231" t="s">
        <v>821</v>
      </c>
    </row>
    <row r="360" s="2" customFormat="1" ht="24.15" customHeight="1">
      <c r="A360" s="39"/>
      <c r="B360" s="40"/>
      <c r="C360" s="220" t="s">
        <v>606</v>
      </c>
      <c r="D360" s="220" t="s">
        <v>174</v>
      </c>
      <c r="E360" s="221" t="s">
        <v>2517</v>
      </c>
      <c r="F360" s="222" t="s">
        <v>2518</v>
      </c>
      <c r="G360" s="223" t="s">
        <v>1701</v>
      </c>
      <c r="H360" s="224">
        <v>1</v>
      </c>
      <c r="I360" s="225"/>
      <c r="J360" s="226">
        <f>ROUND(I360*H360,2)</f>
        <v>0</v>
      </c>
      <c r="K360" s="222" t="s">
        <v>1</v>
      </c>
      <c r="L360" s="45"/>
      <c r="M360" s="227" t="s">
        <v>1</v>
      </c>
      <c r="N360" s="228" t="s">
        <v>41</v>
      </c>
      <c r="O360" s="92"/>
      <c r="P360" s="229">
        <f>O360*H360</f>
        <v>0</v>
      </c>
      <c r="Q360" s="229">
        <v>0</v>
      </c>
      <c r="R360" s="229">
        <f>Q360*H360</f>
        <v>0</v>
      </c>
      <c r="S360" s="229">
        <v>0</v>
      </c>
      <c r="T360" s="230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1" t="s">
        <v>178</v>
      </c>
      <c r="AT360" s="231" t="s">
        <v>174</v>
      </c>
      <c r="AU360" s="231" t="s">
        <v>85</v>
      </c>
      <c r="AY360" s="18" t="s">
        <v>173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18" t="s">
        <v>83</v>
      </c>
      <c r="BK360" s="232">
        <f>ROUND(I360*H360,2)</f>
        <v>0</v>
      </c>
      <c r="BL360" s="18" t="s">
        <v>178</v>
      </c>
      <c r="BM360" s="231" t="s">
        <v>824</v>
      </c>
    </row>
    <row r="361" s="2" customFormat="1">
      <c r="A361" s="39"/>
      <c r="B361" s="40"/>
      <c r="C361" s="41"/>
      <c r="D361" s="233" t="s">
        <v>180</v>
      </c>
      <c r="E361" s="41"/>
      <c r="F361" s="234" t="s">
        <v>2486</v>
      </c>
      <c r="G361" s="41"/>
      <c r="H361" s="41"/>
      <c r="I361" s="235"/>
      <c r="J361" s="41"/>
      <c r="K361" s="41"/>
      <c r="L361" s="45"/>
      <c r="M361" s="236"/>
      <c r="N361" s="237"/>
      <c r="O361" s="92"/>
      <c r="P361" s="92"/>
      <c r="Q361" s="92"/>
      <c r="R361" s="92"/>
      <c r="S361" s="92"/>
      <c r="T361" s="93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180</v>
      </c>
      <c r="AU361" s="18" t="s">
        <v>85</v>
      </c>
    </row>
    <row r="362" s="11" customFormat="1" ht="22.8" customHeight="1">
      <c r="A362" s="11"/>
      <c r="B362" s="206"/>
      <c r="C362" s="207"/>
      <c r="D362" s="208" t="s">
        <v>75</v>
      </c>
      <c r="E362" s="273" t="s">
        <v>2519</v>
      </c>
      <c r="F362" s="273" t="s">
        <v>2520</v>
      </c>
      <c r="G362" s="207"/>
      <c r="H362" s="207"/>
      <c r="I362" s="210"/>
      <c r="J362" s="274">
        <f>BK362</f>
        <v>0</v>
      </c>
      <c r="K362" s="207"/>
      <c r="L362" s="212"/>
      <c r="M362" s="213"/>
      <c r="N362" s="214"/>
      <c r="O362" s="214"/>
      <c r="P362" s="215">
        <f>SUM(P363:P374)</f>
        <v>0</v>
      </c>
      <c r="Q362" s="214"/>
      <c r="R362" s="215">
        <f>SUM(R363:R374)</f>
        <v>0</v>
      </c>
      <c r="S362" s="214"/>
      <c r="T362" s="216">
        <f>SUM(T363:T374)</f>
        <v>0</v>
      </c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  <c r="AE362" s="11"/>
      <c r="AR362" s="217" t="s">
        <v>83</v>
      </c>
      <c r="AT362" s="218" t="s">
        <v>75</v>
      </c>
      <c r="AU362" s="218" t="s">
        <v>83</v>
      </c>
      <c r="AY362" s="217" t="s">
        <v>173</v>
      </c>
      <c r="BK362" s="219">
        <f>SUM(BK363:BK374)</f>
        <v>0</v>
      </c>
    </row>
    <row r="363" s="2" customFormat="1" ht="33" customHeight="1">
      <c r="A363" s="39"/>
      <c r="B363" s="40"/>
      <c r="C363" s="220" t="s">
        <v>825</v>
      </c>
      <c r="D363" s="220" t="s">
        <v>174</v>
      </c>
      <c r="E363" s="221" t="s">
        <v>2521</v>
      </c>
      <c r="F363" s="222" t="s">
        <v>2522</v>
      </c>
      <c r="G363" s="223" t="s">
        <v>353</v>
      </c>
      <c r="H363" s="224">
        <v>65</v>
      </c>
      <c r="I363" s="225"/>
      <c r="J363" s="226">
        <f>ROUND(I363*H363,2)</f>
        <v>0</v>
      </c>
      <c r="K363" s="222" t="s">
        <v>1</v>
      </c>
      <c r="L363" s="45"/>
      <c r="M363" s="227" t="s">
        <v>1</v>
      </c>
      <c r="N363" s="228" t="s">
        <v>41</v>
      </c>
      <c r="O363" s="92"/>
      <c r="P363" s="229">
        <f>O363*H363</f>
        <v>0</v>
      </c>
      <c r="Q363" s="229">
        <v>0</v>
      </c>
      <c r="R363" s="229">
        <f>Q363*H363</f>
        <v>0</v>
      </c>
      <c r="S363" s="229">
        <v>0</v>
      </c>
      <c r="T363" s="230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1" t="s">
        <v>178</v>
      </c>
      <c r="AT363" s="231" t="s">
        <v>174</v>
      </c>
      <c r="AU363" s="231" t="s">
        <v>85</v>
      </c>
      <c r="AY363" s="18" t="s">
        <v>173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18" t="s">
        <v>83</v>
      </c>
      <c r="BK363" s="232">
        <f>ROUND(I363*H363,2)</f>
        <v>0</v>
      </c>
      <c r="BL363" s="18" t="s">
        <v>178</v>
      </c>
      <c r="BM363" s="231" t="s">
        <v>828</v>
      </c>
    </row>
    <row r="364" s="2" customFormat="1">
      <c r="A364" s="39"/>
      <c r="B364" s="40"/>
      <c r="C364" s="41"/>
      <c r="D364" s="233" t="s">
        <v>180</v>
      </c>
      <c r="E364" s="41"/>
      <c r="F364" s="234" t="s">
        <v>2523</v>
      </c>
      <c r="G364" s="41"/>
      <c r="H364" s="41"/>
      <c r="I364" s="235"/>
      <c r="J364" s="41"/>
      <c r="K364" s="41"/>
      <c r="L364" s="45"/>
      <c r="M364" s="236"/>
      <c r="N364" s="237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180</v>
      </c>
      <c r="AU364" s="18" t="s">
        <v>85</v>
      </c>
    </row>
    <row r="365" s="2" customFormat="1" ht="33" customHeight="1">
      <c r="A365" s="39"/>
      <c r="B365" s="40"/>
      <c r="C365" s="220" t="s">
        <v>609</v>
      </c>
      <c r="D365" s="220" t="s">
        <v>174</v>
      </c>
      <c r="E365" s="221" t="s">
        <v>2524</v>
      </c>
      <c r="F365" s="222" t="s">
        <v>2525</v>
      </c>
      <c r="G365" s="223" t="s">
        <v>353</v>
      </c>
      <c r="H365" s="224">
        <v>65</v>
      </c>
      <c r="I365" s="225"/>
      <c r="J365" s="226">
        <f>ROUND(I365*H365,2)</f>
        <v>0</v>
      </c>
      <c r="K365" s="222" t="s">
        <v>1</v>
      </c>
      <c r="L365" s="45"/>
      <c r="M365" s="227" t="s">
        <v>1</v>
      </c>
      <c r="N365" s="228" t="s">
        <v>41</v>
      </c>
      <c r="O365" s="92"/>
      <c r="P365" s="229">
        <f>O365*H365</f>
        <v>0</v>
      </c>
      <c r="Q365" s="229">
        <v>0</v>
      </c>
      <c r="R365" s="229">
        <f>Q365*H365</f>
        <v>0</v>
      </c>
      <c r="S365" s="229">
        <v>0</v>
      </c>
      <c r="T365" s="230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1" t="s">
        <v>178</v>
      </c>
      <c r="AT365" s="231" t="s">
        <v>174</v>
      </c>
      <c r="AU365" s="231" t="s">
        <v>85</v>
      </c>
      <c r="AY365" s="18" t="s">
        <v>173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8" t="s">
        <v>83</v>
      </c>
      <c r="BK365" s="232">
        <f>ROUND(I365*H365,2)</f>
        <v>0</v>
      </c>
      <c r="BL365" s="18" t="s">
        <v>178</v>
      </c>
      <c r="BM365" s="231" t="s">
        <v>831</v>
      </c>
    </row>
    <row r="366" s="2" customFormat="1">
      <c r="A366" s="39"/>
      <c r="B366" s="40"/>
      <c r="C366" s="41"/>
      <c r="D366" s="233" t="s">
        <v>180</v>
      </c>
      <c r="E366" s="41"/>
      <c r="F366" s="234" t="s">
        <v>2526</v>
      </c>
      <c r="G366" s="41"/>
      <c r="H366" s="41"/>
      <c r="I366" s="235"/>
      <c r="J366" s="41"/>
      <c r="K366" s="41"/>
      <c r="L366" s="45"/>
      <c r="M366" s="236"/>
      <c r="N366" s="237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180</v>
      </c>
      <c r="AU366" s="18" t="s">
        <v>85</v>
      </c>
    </row>
    <row r="367" s="2" customFormat="1" ht="24.15" customHeight="1">
      <c r="A367" s="39"/>
      <c r="B367" s="40"/>
      <c r="C367" s="220" t="s">
        <v>832</v>
      </c>
      <c r="D367" s="220" t="s">
        <v>174</v>
      </c>
      <c r="E367" s="221" t="s">
        <v>2527</v>
      </c>
      <c r="F367" s="222" t="s">
        <v>2417</v>
      </c>
      <c r="G367" s="223" t="s">
        <v>353</v>
      </c>
      <c r="H367" s="224">
        <v>65</v>
      </c>
      <c r="I367" s="225"/>
      <c r="J367" s="226">
        <f>ROUND(I367*H367,2)</f>
        <v>0</v>
      </c>
      <c r="K367" s="222" t="s">
        <v>1</v>
      </c>
      <c r="L367" s="45"/>
      <c r="M367" s="227" t="s">
        <v>1</v>
      </c>
      <c r="N367" s="228" t="s">
        <v>41</v>
      </c>
      <c r="O367" s="92"/>
      <c r="P367" s="229">
        <f>O367*H367</f>
        <v>0</v>
      </c>
      <c r="Q367" s="229">
        <v>0</v>
      </c>
      <c r="R367" s="229">
        <f>Q367*H367</f>
        <v>0</v>
      </c>
      <c r="S367" s="229">
        <v>0</v>
      </c>
      <c r="T367" s="230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1" t="s">
        <v>178</v>
      </c>
      <c r="AT367" s="231" t="s">
        <v>174</v>
      </c>
      <c r="AU367" s="231" t="s">
        <v>85</v>
      </c>
      <c r="AY367" s="18" t="s">
        <v>173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18" t="s">
        <v>83</v>
      </c>
      <c r="BK367" s="232">
        <f>ROUND(I367*H367,2)</f>
        <v>0</v>
      </c>
      <c r="BL367" s="18" t="s">
        <v>178</v>
      </c>
      <c r="BM367" s="231" t="s">
        <v>835</v>
      </c>
    </row>
    <row r="368" s="2" customFormat="1">
      <c r="A368" s="39"/>
      <c r="B368" s="40"/>
      <c r="C368" s="41"/>
      <c r="D368" s="233" t="s">
        <v>180</v>
      </c>
      <c r="E368" s="41"/>
      <c r="F368" s="234" t="s">
        <v>2528</v>
      </c>
      <c r="G368" s="41"/>
      <c r="H368" s="41"/>
      <c r="I368" s="235"/>
      <c r="J368" s="41"/>
      <c r="K368" s="41"/>
      <c r="L368" s="45"/>
      <c r="M368" s="236"/>
      <c r="N368" s="237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180</v>
      </c>
      <c r="AU368" s="18" t="s">
        <v>85</v>
      </c>
    </row>
    <row r="369" s="2" customFormat="1" ht="16.5" customHeight="1">
      <c r="A369" s="39"/>
      <c r="B369" s="40"/>
      <c r="C369" s="220" t="s">
        <v>616</v>
      </c>
      <c r="D369" s="220" t="s">
        <v>174</v>
      </c>
      <c r="E369" s="221" t="s">
        <v>2529</v>
      </c>
      <c r="F369" s="222" t="s">
        <v>2530</v>
      </c>
      <c r="G369" s="223" t="s">
        <v>1701</v>
      </c>
      <c r="H369" s="224">
        <v>1</v>
      </c>
      <c r="I369" s="225"/>
      <c r="J369" s="226">
        <f>ROUND(I369*H369,2)</f>
        <v>0</v>
      </c>
      <c r="K369" s="222" t="s">
        <v>1</v>
      </c>
      <c r="L369" s="45"/>
      <c r="M369" s="227" t="s">
        <v>1</v>
      </c>
      <c r="N369" s="228" t="s">
        <v>41</v>
      </c>
      <c r="O369" s="92"/>
      <c r="P369" s="229">
        <f>O369*H369</f>
        <v>0</v>
      </c>
      <c r="Q369" s="229">
        <v>0</v>
      </c>
      <c r="R369" s="229">
        <f>Q369*H369</f>
        <v>0</v>
      </c>
      <c r="S369" s="229">
        <v>0</v>
      </c>
      <c r="T369" s="230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1" t="s">
        <v>178</v>
      </c>
      <c r="AT369" s="231" t="s">
        <v>174</v>
      </c>
      <c r="AU369" s="231" t="s">
        <v>85</v>
      </c>
      <c r="AY369" s="18" t="s">
        <v>173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8" t="s">
        <v>83</v>
      </c>
      <c r="BK369" s="232">
        <f>ROUND(I369*H369,2)</f>
        <v>0</v>
      </c>
      <c r="BL369" s="18" t="s">
        <v>178</v>
      </c>
      <c r="BM369" s="231" t="s">
        <v>840</v>
      </c>
    </row>
    <row r="370" s="2" customFormat="1">
      <c r="A370" s="39"/>
      <c r="B370" s="40"/>
      <c r="C370" s="41"/>
      <c r="D370" s="233" t="s">
        <v>180</v>
      </c>
      <c r="E370" s="41"/>
      <c r="F370" s="234" t="s">
        <v>2531</v>
      </c>
      <c r="G370" s="41"/>
      <c r="H370" s="41"/>
      <c r="I370" s="235"/>
      <c r="J370" s="41"/>
      <c r="K370" s="41"/>
      <c r="L370" s="45"/>
      <c r="M370" s="236"/>
      <c r="N370" s="237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180</v>
      </c>
      <c r="AU370" s="18" t="s">
        <v>85</v>
      </c>
    </row>
    <row r="371" s="2" customFormat="1" ht="24.15" customHeight="1">
      <c r="A371" s="39"/>
      <c r="B371" s="40"/>
      <c r="C371" s="220" t="s">
        <v>842</v>
      </c>
      <c r="D371" s="220" t="s">
        <v>174</v>
      </c>
      <c r="E371" s="221" t="s">
        <v>2532</v>
      </c>
      <c r="F371" s="222" t="s">
        <v>2533</v>
      </c>
      <c r="G371" s="223" t="s">
        <v>1701</v>
      </c>
      <c r="H371" s="224">
        <v>65</v>
      </c>
      <c r="I371" s="225"/>
      <c r="J371" s="226">
        <f>ROUND(I371*H371,2)</f>
        <v>0</v>
      </c>
      <c r="K371" s="222" t="s">
        <v>1</v>
      </c>
      <c r="L371" s="45"/>
      <c r="M371" s="227" t="s">
        <v>1</v>
      </c>
      <c r="N371" s="228" t="s">
        <v>41</v>
      </c>
      <c r="O371" s="92"/>
      <c r="P371" s="229">
        <f>O371*H371</f>
        <v>0</v>
      </c>
      <c r="Q371" s="229">
        <v>0</v>
      </c>
      <c r="R371" s="229">
        <f>Q371*H371</f>
        <v>0</v>
      </c>
      <c r="S371" s="229">
        <v>0</v>
      </c>
      <c r="T371" s="230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1" t="s">
        <v>178</v>
      </c>
      <c r="AT371" s="231" t="s">
        <v>174</v>
      </c>
      <c r="AU371" s="231" t="s">
        <v>85</v>
      </c>
      <c r="AY371" s="18" t="s">
        <v>173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18" t="s">
        <v>83</v>
      </c>
      <c r="BK371" s="232">
        <f>ROUND(I371*H371,2)</f>
        <v>0</v>
      </c>
      <c r="BL371" s="18" t="s">
        <v>178</v>
      </c>
      <c r="BM371" s="231" t="s">
        <v>845</v>
      </c>
    </row>
    <row r="372" s="2" customFormat="1">
      <c r="A372" s="39"/>
      <c r="B372" s="40"/>
      <c r="C372" s="41"/>
      <c r="D372" s="233" t="s">
        <v>180</v>
      </c>
      <c r="E372" s="41"/>
      <c r="F372" s="234" t="s">
        <v>2534</v>
      </c>
      <c r="G372" s="41"/>
      <c r="H372" s="41"/>
      <c r="I372" s="235"/>
      <c r="J372" s="41"/>
      <c r="K372" s="41"/>
      <c r="L372" s="45"/>
      <c r="M372" s="236"/>
      <c r="N372" s="237"/>
      <c r="O372" s="92"/>
      <c r="P372" s="92"/>
      <c r="Q372" s="92"/>
      <c r="R372" s="92"/>
      <c r="S372" s="92"/>
      <c r="T372" s="93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180</v>
      </c>
      <c r="AU372" s="18" t="s">
        <v>85</v>
      </c>
    </row>
    <row r="373" s="2" customFormat="1" ht="24.15" customHeight="1">
      <c r="A373" s="39"/>
      <c r="B373" s="40"/>
      <c r="C373" s="220" t="s">
        <v>619</v>
      </c>
      <c r="D373" s="220" t="s">
        <v>174</v>
      </c>
      <c r="E373" s="221" t="s">
        <v>2535</v>
      </c>
      <c r="F373" s="222" t="s">
        <v>2536</v>
      </c>
      <c r="G373" s="223" t="s">
        <v>1701</v>
      </c>
      <c r="H373" s="224">
        <v>48</v>
      </c>
      <c r="I373" s="225"/>
      <c r="J373" s="226">
        <f>ROUND(I373*H373,2)</f>
        <v>0</v>
      </c>
      <c r="K373" s="222" t="s">
        <v>1</v>
      </c>
      <c r="L373" s="45"/>
      <c r="M373" s="227" t="s">
        <v>1</v>
      </c>
      <c r="N373" s="228" t="s">
        <v>41</v>
      </c>
      <c r="O373" s="92"/>
      <c r="P373" s="229">
        <f>O373*H373</f>
        <v>0</v>
      </c>
      <c r="Q373" s="229">
        <v>0</v>
      </c>
      <c r="R373" s="229">
        <f>Q373*H373</f>
        <v>0</v>
      </c>
      <c r="S373" s="229">
        <v>0</v>
      </c>
      <c r="T373" s="230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1" t="s">
        <v>178</v>
      </c>
      <c r="AT373" s="231" t="s">
        <v>174</v>
      </c>
      <c r="AU373" s="231" t="s">
        <v>85</v>
      </c>
      <c r="AY373" s="18" t="s">
        <v>173</v>
      </c>
      <c r="BE373" s="232">
        <f>IF(N373="základní",J373,0)</f>
        <v>0</v>
      </c>
      <c r="BF373" s="232">
        <f>IF(N373="snížená",J373,0)</f>
        <v>0</v>
      </c>
      <c r="BG373" s="232">
        <f>IF(N373="zákl. přenesená",J373,0)</f>
        <v>0</v>
      </c>
      <c r="BH373" s="232">
        <f>IF(N373="sníž. přenesená",J373,0)</f>
        <v>0</v>
      </c>
      <c r="BI373" s="232">
        <f>IF(N373="nulová",J373,0)</f>
        <v>0</v>
      </c>
      <c r="BJ373" s="18" t="s">
        <v>83</v>
      </c>
      <c r="BK373" s="232">
        <f>ROUND(I373*H373,2)</f>
        <v>0</v>
      </c>
      <c r="BL373" s="18" t="s">
        <v>178</v>
      </c>
      <c r="BM373" s="231" t="s">
        <v>848</v>
      </c>
    </row>
    <row r="374" s="2" customFormat="1">
      <c r="A374" s="39"/>
      <c r="B374" s="40"/>
      <c r="C374" s="41"/>
      <c r="D374" s="233" t="s">
        <v>180</v>
      </c>
      <c r="E374" s="41"/>
      <c r="F374" s="234" t="s">
        <v>2534</v>
      </c>
      <c r="G374" s="41"/>
      <c r="H374" s="41"/>
      <c r="I374" s="235"/>
      <c r="J374" s="41"/>
      <c r="K374" s="41"/>
      <c r="L374" s="45"/>
      <c r="M374" s="236"/>
      <c r="N374" s="237"/>
      <c r="O374" s="92"/>
      <c r="P374" s="92"/>
      <c r="Q374" s="92"/>
      <c r="R374" s="92"/>
      <c r="S374" s="92"/>
      <c r="T374" s="93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180</v>
      </c>
      <c r="AU374" s="18" t="s">
        <v>85</v>
      </c>
    </row>
    <row r="375" s="11" customFormat="1" ht="22.8" customHeight="1">
      <c r="A375" s="11"/>
      <c r="B375" s="206"/>
      <c r="C375" s="207"/>
      <c r="D375" s="208" t="s">
        <v>75</v>
      </c>
      <c r="E375" s="273" t="s">
        <v>2537</v>
      </c>
      <c r="F375" s="273" t="s">
        <v>2538</v>
      </c>
      <c r="G375" s="207"/>
      <c r="H375" s="207"/>
      <c r="I375" s="210"/>
      <c r="J375" s="274">
        <f>BK375</f>
        <v>0</v>
      </c>
      <c r="K375" s="207"/>
      <c r="L375" s="212"/>
      <c r="M375" s="213"/>
      <c r="N375" s="214"/>
      <c r="O375" s="214"/>
      <c r="P375" s="215">
        <f>SUM(P376:P387)</f>
        <v>0</v>
      </c>
      <c r="Q375" s="214"/>
      <c r="R375" s="215">
        <f>SUM(R376:R387)</f>
        <v>0</v>
      </c>
      <c r="S375" s="214"/>
      <c r="T375" s="216">
        <f>SUM(T376:T387)</f>
        <v>0</v>
      </c>
      <c r="U375" s="11"/>
      <c r="V375" s="11"/>
      <c r="W375" s="11"/>
      <c r="X375" s="11"/>
      <c r="Y375" s="11"/>
      <c r="Z375" s="11"/>
      <c r="AA375" s="11"/>
      <c r="AB375" s="11"/>
      <c r="AC375" s="11"/>
      <c r="AD375" s="11"/>
      <c r="AE375" s="11"/>
      <c r="AR375" s="217" t="s">
        <v>83</v>
      </c>
      <c r="AT375" s="218" t="s">
        <v>75</v>
      </c>
      <c r="AU375" s="218" t="s">
        <v>83</v>
      </c>
      <c r="AY375" s="217" t="s">
        <v>173</v>
      </c>
      <c r="BK375" s="219">
        <f>SUM(BK376:BK387)</f>
        <v>0</v>
      </c>
    </row>
    <row r="376" s="2" customFormat="1" ht="24.15" customHeight="1">
      <c r="A376" s="39"/>
      <c r="B376" s="40"/>
      <c r="C376" s="220" t="s">
        <v>849</v>
      </c>
      <c r="D376" s="220" t="s">
        <v>174</v>
      </c>
      <c r="E376" s="221" t="s">
        <v>2539</v>
      </c>
      <c r="F376" s="222" t="s">
        <v>2540</v>
      </c>
      <c r="G376" s="223" t="s">
        <v>2224</v>
      </c>
      <c r="H376" s="224">
        <v>8</v>
      </c>
      <c r="I376" s="225"/>
      <c r="J376" s="226">
        <f>ROUND(I376*H376,2)</f>
        <v>0</v>
      </c>
      <c r="K376" s="222" t="s">
        <v>1</v>
      </c>
      <c r="L376" s="45"/>
      <c r="M376" s="227" t="s">
        <v>1</v>
      </c>
      <c r="N376" s="228" t="s">
        <v>41</v>
      </c>
      <c r="O376" s="92"/>
      <c r="P376" s="229">
        <f>O376*H376</f>
        <v>0</v>
      </c>
      <c r="Q376" s="229">
        <v>0</v>
      </c>
      <c r="R376" s="229">
        <f>Q376*H376</f>
        <v>0</v>
      </c>
      <c r="S376" s="229">
        <v>0</v>
      </c>
      <c r="T376" s="230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1" t="s">
        <v>178</v>
      </c>
      <c r="AT376" s="231" t="s">
        <v>174</v>
      </c>
      <c r="AU376" s="231" t="s">
        <v>85</v>
      </c>
      <c r="AY376" s="18" t="s">
        <v>173</v>
      </c>
      <c r="BE376" s="232">
        <f>IF(N376="základní",J376,0)</f>
        <v>0</v>
      </c>
      <c r="BF376" s="232">
        <f>IF(N376="snížená",J376,0)</f>
        <v>0</v>
      </c>
      <c r="BG376" s="232">
        <f>IF(N376="zákl. přenesená",J376,0)</f>
        <v>0</v>
      </c>
      <c r="BH376" s="232">
        <f>IF(N376="sníž. přenesená",J376,0)</f>
        <v>0</v>
      </c>
      <c r="BI376" s="232">
        <f>IF(N376="nulová",J376,0)</f>
        <v>0</v>
      </c>
      <c r="BJ376" s="18" t="s">
        <v>83</v>
      </c>
      <c r="BK376" s="232">
        <f>ROUND(I376*H376,2)</f>
        <v>0</v>
      </c>
      <c r="BL376" s="18" t="s">
        <v>178</v>
      </c>
      <c r="BM376" s="231" t="s">
        <v>852</v>
      </c>
    </row>
    <row r="377" s="2" customFormat="1">
      <c r="A377" s="39"/>
      <c r="B377" s="40"/>
      <c r="C377" s="41"/>
      <c r="D377" s="233" t="s">
        <v>180</v>
      </c>
      <c r="E377" s="41"/>
      <c r="F377" s="234" t="s">
        <v>2541</v>
      </c>
      <c r="G377" s="41"/>
      <c r="H377" s="41"/>
      <c r="I377" s="235"/>
      <c r="J377" s="41"/>
      <c r="K377" s="41"/>
      <c r="L377" s="45"/>
      <c r="M377" s="236"/>
      <c r="N377" s="237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180</v>
      </c>
      <c r="AU377" s="18" t="s">
        <v>85</v>
      </c>
    </row>
    <row r="378" s="2" customFormat="1" ht="24.15" customHeight="1">
      <c r="A378" s="39"/>
      <c r="B378" s="40"/>
      <c r="C378" s="220" t="s">
        <v>624</v>
      </c>
      <c r="D378" s="220" t="s">
        <v>174</v>
      </c>
      <c r="E378" s="221" t="s">
        <v>2542</v>
      </c>
      <c r="F378" s="222" t="s">
        <v>2543</v>
      </c>
      <c r="G378" s="223" t="s">
        <v>1701</v>
      </c>
      <c r="H378" s="224">
        <v>1</v>
      </c>
      <c r="I378" s="225"/>
      <c r="J378" s="226">
        <f>ROUND(I378*H378,2)</f>
        <v>0</v>
      </c>
      <c r="K378" s="222" t="s">
        <v>1</v>
      </c>
      <c r="L378" s="45"/>
      <c r="M378" s="227" t="s">
        <v>1</v>
      </c>
      <c r="N378" s="228" t="s">
        <v>41</v>
      </c>
      <c r="O378" s="92"/>
      <c r="P378" s="229">
        <f>O378*H378</f>
        <v>0</v>
      </c>
      <c r="Q378" s="229">
        <v>0</v>
      </c>
      <c r="R378" s="229">
        <f>Q378*H378</f>
        <v>0</v>
      </c>
      <c r="S378" s="229">
        <v>0</v>
      </c>
      <c r="T378" s="230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1" t="s">
        <v>178</v>
      </c>
      <c r="AT378" s="231" t="s">
        <v>174</v>
      </c>
      <c r="AU378" s="231" t="s">
        <v>85</v>
      </c>
      <c r="AY378" s="18" t="s">
        <v>173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18" t="s">
        <v>83</v>
      </c>
      <c r="BK378" s="232">
        <f>ROUND(I378*H378,2)</f>
        <v>0</v>
      </c>
      <c r="BL378" s="18" t="s">
        <v>178</v>
      </c>
      <c r="BM378" s="231" t="s">
        <v>857</v>
      </c>
    </row>
    <row r="379" s="2" customFormat="1">
      <c r="A379" s="39"/>
      <c r="B379" s="40"/>
      <c r="C379" s="41"/>
      <c r="D379" s="233" t="s">
        <v>180</v>
      </c>
      <c r="E379" s="41"/>
      <c r="F379" s="234" t="s">
        <v>2544</v>
      </c>
      <c r="G379" s="41"/>
      <c r="H379" s="41"/>
      <c r="I379" s="235"/>
      <c r="J379" s="41"/>
      <c r="K379" s="41"/>
      <c r="L379" s="45"/>
      <c r="M379" s="236"/>
      <c r="N379" s="237"/>
      <c r="O379" s="92"/>
      <c r="P379" s="92"/>
      <c r="Q379" s="92"/>
      <c r="R379" s="92"/>
      <c r="S379" s="92"/>
      <c r="T379" s="93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180</v>
      </c>
      <c r="AU379" s="18" t="s">
        <v>85</v>
      </c>
    </row>
    <row r="380" s="2" customFormat="1" ht="24.15" customHeight="1">
      <c r="A380" s="39"/>
      <c r="B380" s="40"/>
      <c r="C380" s="220" t="s">
        <v>862</v>
      </c>
      <c r="D380" s="220" t="s">
        <v>174</v>
      </c>
      <c r="E380" s="221" t="s">
        <v>2545</v>
      </c>
      <c r="F380" s="222" t="s">
        <v>2546</v>
      </c>
      <c r="G380" s="223" t="s">
        <v>1701</v>
      </c>
      <c r="H380" s="224">
        <v>1</v>
      </c>
      <c r="I380" s="225"/>
      <c r="J380" s="226">
        <f>ROUND(I380*H380,2)</f>
        <v>0</v>
      </c>
      <c r="K380" s="222" t="s">
        <v>1</v>
      </c>
      <c r="L380" s="45"/>
      <c r="M380" s="227" t="s">
        <v>1</v>
      </c>
      <c r="N380" s="228" t="s">
        <v>41</v>
      </c>
      <c r="O380" s="92"/>
      <c r="P380" s="229">
        <f>O380*H380</f>
        <v>0</v>
      </c>
      <c r="Q380" s="229">
        <v>0</v>
      </c>
      <c r="R380" s="229">
        <f>Q380*H380</f>
        <v>0</v>
      </c>
      <c r="S380" s="229">
        <v>0</v>
      </c>
      <c r="T380" s="230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1" t="s">
        <v>178</v>
      </c>
      <c r="AT380" s="231" t="s">
        <v>174</v>
      </c>
      <c r="AU380" s="231" t="s">
        <v>85</v>
      </c>
      <c r="AY380" s="18" t="s">
        <v>173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18" t="s">
        <v>83</v>
      </c>
      <c r="BK380" s="232">
        <f>ROUND(I380*H380,2)</f>
        <v>0</v>
      </c>
      <c r="BL380" s="18" t="s">
        <v>178</v>
      </c>
      <c r="BM380" s="231" t="s">
        <v>865</v>
      </c>
    </row>
    <row r="381" s="2" customFormat="1">
      <c r="A381" s="39"/>
      <c r="B381" s="40"/>
      <c r="C381" s="41"/>
      <c r="D381" s="233" t="s">
        <v>180</v>
      </c>
      <c r="E381" s="41"/>
      <c r="F381" s="234" t="s">
        <v>2547</v>
      </c>
      <c r="G381" s="41"/>
      <c r="H381" s="41"/>
      <c r="I381" s="235"/>
      <c r="J381" s="41"/>
      <c r="K381" s="41"/>
      <c r="L381" s="45"/>
      <c r="M381" s="236"/>
      <c r="N381" s="237"/>
      <c r="O381" s="92"/>
      <c r="P381" s="92"/>
      <c r="Q381" s="92"/>
      <c r="R381" s="92"/>
      <c r="S381" s="92"/>
      <c r="T381" s="93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180</v>
      </c>
      <c r="AU381" s="18" t="s">
        <v>85</v>
      </c>
    </row>
    <row r="382" s="2" customFormat="1" ht="16.5" customHeight="1">
      <c r="A382" s="39"/>
      <c r="B382" s="40"/>
      <c r="C382" s="220" t="s">
        <v>628</v>
      </c>
      <c r="D382" s="220" t="s">
        <v>174</v>
      </c>
      <c r="E382" s="221" t="s">
        <v>2548</v>
      </c>
      <c r="F382" s="222" t="s">
        <v>2549</v>
      </c>
      <c r="G382" s="223" t="s">
        <v>1701</v>
      </c>
      <c r="H382" s="224">
        <v>1</v>
      </c>
      <c r="I382" s="225"/>
      <c r="J382" s="226">
        <f>ROUND(I382*H382,2)</f>
        <v>0</v>
      </c>
      <c r="K382" s="222" t="s">
        <v>1</v>
      </c>
      <c r="L382" s="45"/>
      <c r="M382" s="227" t="s">
        <v>1</v>
      </c>
      <c r="N382" s="228" t="s">
        <v>41</v>
      </c>
      <c r="O382" s="92"/>
      <c r="P382" s="229">
        <f>O382*H382</f>
        <v>0</v>
      </c>
      <c r="Q382" s="229">
        <v>0</v>
      </c>
      <c r="R382" s="229">
        <f>Q382*H382</f>
        <v>0</v>
      </c>
      <c r="S382" s="229">
        <v>0</v>
      </c>
      <c r="T382" s="230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1" t="s">
        <v>178</v>
      </c>
      <c r="AT382" s="231" t="s">
        <v>174</v>
      </c>
      <c r="AU382" s="231" t="s">
        <v>85</v>
      </c>
      <c r="AY382" s="18" t="s">
        <v>173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18" t="s">
        <v>83</v>
      </c>
      <c r="BK382" s="232">
        <f>ROUND(I382*H382,2)</f>
        <v>0</v>
      </c>
      <c r="BL382" s="18" t="s">
        <v>178</v>
      </c>
      <c r="BM382" s="231" t="s">
        <v>871</v>
      </c>
    </row>
    <row r="383" s="2" customFormat="1">
      <c r="A383" s="39"/>
      <c r="B383" s="40"/>
      <c r="C383" s="41"/>
      <c r="D383" s="233" t="s">
        <v>180</v>
      </c>
      <c r="E383" s="41"/>
      <c r="F383" s="234" t="s">
        <v>2550</v>
      </c>
      <c r="G383" s="41"/>
      <c r="H383" s="41"/>
      <c r="I383" s="235"/>
      <c r="J383" s="41"/>
      <c r="K383" s="41"/>
      <c r="L383" s="45"/>
      <c r="M383" s="236"/>
      <c r="N383" s="237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180</v>
      </c>
      <c r="AU383" s="18" t="s">
        <v>85</v>
      </c>
    </row>
    <row r="384" s="2" customFormat="1" ht="16.5" customHeight="1">
      <c r="A384" s="39"/>
      <c r="B384" s="40"/>
      <c r="C384" s="220" t="s">
        <v>873</v>
      </c>
      <c r="D384" s="220" t="s">
        <v>174</v>
      </c>
      <c r="E384" s="221" t="s">
        <v>2551</v>
      </c>
      <c r="F384" s="222" t="s">
        <v>2552</v>
      </c>
      <c r="G384" s="223" t="s">
        <v>1701</v>
      </c>
      <c r="H384" s="224">
        <v>1</v>
      </c>
      <c r="I384" s="225"/>
      <c r="J384" s="226">
        <f>ROUND(I384*H384,2)</f>
        <v>0</v>
      </c>
      <c r="K384" s="222" t="s">
        <v>1</v>
      </c>
      <c r="L384" s="45"/>
      <c r="M384" s="227" t="s">
        <v>1</v>
      </c>
      <c r="N384" s="228" t="s">
        <v>41</v>
      </c>
      <c r="O384" s="92"/>
      <c r="P384" s="229">
        <f>O384*H384</f>
        <v>0</v>
      </c>
      <c r="Q384" s="229">
        <v>0</v>
      </c>
      <c r="R384" s="229">
        <f>Q384*H384</f>
        <v>0</v>
      </c>
      <c r="S384" s="229">
        <v>0</v>
      </c>
      <c r="T384" s="230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1" t="s">
        <v>178</v>
      </c>
      <c r="AT384" s="231" t="s">
        <v>174</v>
      </c>
      <c r="AU384" s="231" t="s">
        <v>85</v>
      </c>
      <c r="AY384" s="18" t="s">
        <v>173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18" t="s">
        <v>83</v>
      </c>
      <c r="BK384" s="232">
        <f>ROUND(I384*H384,2)</f>
        <v>0</v>
      </c>
      <c r="BL384" s="18" t="s">
        <v>178</v>
      </c>
      <c r="BM384" s="231" t="s">
        <v>876</v>
      </c>
    </row>
    <row r="385" s="2" customFormat="1">
      <c r="A385" s="39"/>
      <c r="B385" s="40"/>
      <c r="C385" s="41"/>
      <c r="D385" s="233" t="s">
        <v>180</v>
      </c>
      <c r="E385" s="41"/>
      <c r="F385" s="234" t="s">
        <v>2553</v>
      </c>
      <c r="G385" s="41"/>
      <c r="H385" s="41"/>
      <c r="I385" s="235"/>
      <c r="J385" s="41"/>
      <c r="K385" s="41"/>
      <c r="L385" s="45"/>
      <c r="M385" s="236"/>
      <c r="N385" s="237"/>
      <c r="O385" s="92"/>
      <c r="P385" s="92"/>
      <c r="Q385" s="92"/>
      <c r="R385" s="92"/>
      <c r="S385" s="92"/>
      <c r="T385" s="93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180</v>
      </c>
      <c r="AU385" s="18" t="s">
        <v>85</v>
      </c>
    </row>
    <row r="386" s="2" customFormat="1" ht="16.5" customHeight="1">
      <c r="A386" s="39"/>
      <c r="B386" s="40"/>
      <c r="C386" s="220" t="s">
        <v>632</v>
      </c>
      <c r="D386" s="220" t="s">
        <v>174</v>
      </c>
      <c r="E386" s="221" t="s">
        <v>2554</v>
      </c>
      <c r="F386" s="222" t="s">
        <v>2555</v>
      </c>
      <c r="G386" s="223" t="s">
        <v>1701</v>
      </c>
      <c r="H386" s="224">
        <v>1</v>
      </c>
      <c r="I386" s="225"/>
      <c r="J386" s="226">
        <f>ROUND(I386*H386,2)</f>
        <v>0</v>
      </c>
      <c r="K386" s="222" t="s">
        <v>1</v>
      </c>
      <c r="L386" s="45"/>
      <c r="M386" s="227" t="s">
        <v>1</v>
      </c>
      <c r="N386" s="228" t="s">
        <v>41</v>
      </c>
      <c r="O386" s="92"/>
      <c r="P386" s="229">
        <f>O386*H386</f>
        <v>0</v>
      </c>
      <c r="Q386" s="229">
        <v>0</v>
      </c>
      <c r="R386" s="229">
        <f>Q386*H386</f>
        <v>0</v>
      </c>
      <c r="S386" s="229">
        <v>0</v>
      </c>
      <c r="T386" s="230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1" t="s">
        <v>178</v>
      </c>
      <c r="AT386" s="231" t="s">
        <v>174</v>
      </c>
      <c r="AU386" s="231" t="s">
        <v>85</v>
      </c>
      <c r="AY386" s="18" t="s">
        <v>173</v>
      </c>
      <c r="BE386" s="232">
        <f>IF(N386="základní",J386,0)</f>
        <v>0</v>
      </c>
      <c r="BF386" s="232">
        <f>IF(N386="snížená",J386,0)</f>
        <v>0</v>
      </c>
      <c r="BG386" s="232">
        <f>IF(N386="zákl. přenesená",J386,0)</f>
        <v>0</v>
      </c>
      <c r="BH386" s="232">
        <f>IF(N386="sníž. přenesená",J386,0)</f>
        <v>0</v>
      </c>
      <c r="BI386" s="232">
        <f>IF(N386="nulová",J386,0)</f>
        <v>0</v>
      </c>
      <c r="BJ386" s="18" t="s">
        <v>83</v>
      </c>
      <c r="BK386" s="232">
        <f>ROUND(I386*H386,2)</f>
        <v>0</v>
      </c>
      <c r="BL386" s="18" t="s">
        <v>178</v>
      </c>
      <c r="BM386" s="231" t="s">
        <v>880</v>
      </c>
    </row>
    <row r="387" s="2" customFormat="1">
      <c r="A387" s="39"/>
      <c r="B387" s="40"/>
      <c r="C387" s="41"/>
      <c r="D387" s="233" t="s">
        <v>180</v>
      </c>
      <c r="E387" s="41"/>
      <c r="F387" s="234" t="s">
        <v>2547</v>
      </c>
      <c r="G387" s="41"/>
      <c r="H387" s="41"/>
      <c r="I387" s="235"/>
      <c r="J387" s="41"/>
      <c r="K387" s="41"/>
      <c r="L387" s="45"/>
      <c r="M387" s="236"/>
      <c r="N387" s="237"/>
      <c r="O387" s="92"/>
      <c r="P387" s="92"/>
      <c r="Q387" s="92"/>
      <c r="R387" s="92"/>
      <c r="S387" s="92"/>
      <c r="T387" s="93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180</v>
      </c>
      <c r="AU387" s="18" t="s">
        <v>85</v>
      </c>
    </row>
    <row r="388" s="11" customFormat="1" ht="22.8" customHeight="1">
      <c r="A388" s="11"/>
      <c r="B388" s="206"/>
      <c r="C388" s="207"/>
      <c r="D388" s="208" t="s">
        <v>75</v>
      </c>
      <c r="E388" s="273" t="s">
        <v>2556</v>
      </c>
      <c r="F388" s="273" t="s">
        <v>2557</v>
      </c>
      <c r="G388" s="207"/>
      <c r="H388" s="207"/>
      <c r="I388" s="210"/>
      <c r="J388" s="274">
        <f>BK388</f>
        <v>0</v>
      </c>
      <c r="K388" s="207"/>
      <c r="L388" s="212"/>
      <c r="M388" s="213"/>
      <c r="N388" s="214"/>
      <c r="O388" s="214"/>
      <c r="P388" s="215">
        <f>SUM(P389:P450)</f>
        <v>0</v>
      </c>
      <c r="Q388" s="214"/>
      <c r="R388" s="215">
        <f>SUM(R389:R450)</f>
        <v>0</v>
      </c>
      <c r="S388" s="214"/>
      <c r="T388" s="216">
        <f>SUM(T389:T450)</f>
        <v>0</v>
      </c>
      <c r="U388" s="11"/>
      <c r="V388" s="11"/>
      <c r="W388" s="11"/>
      <c r="X388" s="11"/>
      <c r="Y388" s="11"/>
      <c r="Z388" s="11"/>
      <c r="AA388" s="11"/>
      <c r="AB388" s="11"/>
      <c r="AC388" s="11"/>
      <c r="AD388" s="11"/>
      <c r="AE388" s="11"/>
      <c r="AR388" s="217" t="s">
        <v>83</v>
      </c>
      <c r="AT388" s="218" t="s">
        <v>75</v>
      </c>
      <c r="AU388" s="218" t="s">
        <v>83</v>
      </c>
      <c r="AY388" s="217" t="s">
        <v>173</v>
      </c>
      <c r="BK388" s="219">
        <f>SUM(BK389:BK450)</f>
        <v>0</v>
      </c>
    </row>
    <row r="389" s="2" customFormat="1" ht="78" customHeight="1">
      <c r="A389" s="39"/>
      <c r="B389" s="40"/>
      <c r="C389" s="220" t="s">
        <v>882</v>
      </c>
      <c r="D389" s="220" t="s">
        <v>174</v>
      </c>
      <c r="E389" s="221" t="s">
        <v>2558</v>
      </c>
      <c r="F389" s="222" t="s">
        <v>2559</v>
      </c>
      <c r="G389" s="223" t="s">
        <v>1701</v>
      </c>
      <c r="H389" s="224">
        <v>1</v>
      </c>
      <c r="I389" s="225"/>
      <c r="J389" s="226">
        <f>ROUND(I389*H389,2)</f>
        <v>0</v>
      </c>
      <c r="K389" s="222" t="s">
        <v>1</v>
      </c>
      <c r="L389" s="45"/>
      <c r="M389" s="227" t="s">
        <v>1</v>
      </c>
      <c r="N389" s="228" t="s">
        <v>41</v>
      </c>
      <c r="O389" s="92"/>
      <c r="P389" s="229">
        <f>O389*H389</f>
        <v>0</v>
      </c>
      <c r="Q389" s="229">
        <v>0</v>
      </c>
      <c r="R389" s="229">
        <f>Q389*H389</f>
        <v>0</v>
      </c>
      <c r="S389" s="229">
        <v>0</v>
      </c>
      <c r="T389" s="230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1" t="s">
        <v>178</v>
      </c>
      <c r="AT389" s="231" t="s">
        <v>174</v>
      </c>
      <c r="AU389" s="231" t="s">
        <v>85</v>
      </c>
      <c r="AY389" s="18" t="s">
        <v>173</v>
      </c>
      <c r="BE389" s="232">
        <f>IF(N389="základní",J389,0)</f>
        <v>0</v>
      </c>
      <c r="BF389" s="232">
        <f>IF(N389="snížená",J389,0)</f>
        <v>0</v>
      </c>
      <c r="BG389" s="232">
        <f>IF(N389="zákl. přenesená",J389,0)</f>
        <v>0</v>
      </c>
      <c r="BH389" s="232">
        <f>IF(N389="sníž. přenesená",J389,0)</f>
        <v>0</v>
      </c>
      <c r="BI389" s="232">
        <f>IF(N389="nulová",J389,0)</f>
        <v>0</v>
      </c>
      <c r="BJ389" s="18" t="s">
        <v>83</v>
      </c>
      <c r="BK389" s="232">
        <f>ROUND(I389*H389,2)</f>
        <v>0</v>
      </c>
      <c r="BL389" s="18" t="s">
        <v>178</v>
      </c>
      <c r="BM389" s="231" t="s">
        <v>885</v>
      </c>
    </row>
    <row r="390" s="2" customFormat="1">
      <c r="A390" s="39"/>
      <c r="B390" s="40"/>
      <c r="C390" s="41"/>
      <c r="D390" s="233" t="s">
        <v>180</v>
      </c>
      <c r="E390" s="41"/>
      <c r="F390" s="234" t="s">
        <v>2560</v>
      </c>
      <c r="G390" s="41"/>
      <c r="H390" s="41"/>
      <c r="I390" s="235"/>
      <c r="J390" s="41"/>
      <c r="K390" s="41"/>
      <c r="L390" s="45"/>
      <c r="M390" s="236"/>
      <c r="N390" s="237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180</v>
      </c>
      <c r="AU390" s="18" t="s">
        <v>85</v>
      </c>
    </row>
    <row r="391" s="2" customFormat="1" ht="66.75" customHeight="1">
      <c r="A391" s="39"/>
      <c r="B391" s="40"/>
      <c r="C391" s="220" t="s">
        <v>635</v>
      </c>
      <c r="D391" s="220" t="s">
        <v>174</v>
      </c>
      <c r="E391" s="221" t="s">
        <v>2561</v>
      </c>
      <c r="F391" s="222" t="s">
        <v>2562</v>
      </c>
      <c r="G391" s="223" t="s">
        <v>1701</v>
      </c>
      <c r="H391" s="224">
        <v>7</v>
      </c>
      <c r="I391" s="225"/>
      <c r="J391" s="226">
        <f>ROUND(I391*H391,2)</f>
        <v>0</v>
      </c>
      <c r="K391" s="222" t="s">
        <v>1</v>
      </c>
      <c r="L391" s="45"/>
      <c r="M391" s="227" t="s">
        <v>1</v>
      </c>
      <c r="N391" s="228" t="s">
        <v>41</v>
      </c>
      <c r="O391" s="92"/>
      <c r="P391" s="229">
        <f>O391*H391</f>
        <v>0</v>
      </c>
      <c r="Q391" s="229">
        <v>0</v>
      </c>
      <c r="R391" s="229">
        <f>Q391*H391</f>
        <v>0</v>
      </c>
      <c r="S391" s="229">
        <v>0</v>
      </c>
      <c r="T391" s="230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1" t="s">
        <v>178</v>
      </c>
      <c r="AT391" s="231" t="s">
        <v>174</v>
      </c>
      <c r="AU391" s="231" t="s">
        <v>85</v>
      </c>
      <c r="AY391" s="18" t="s">
        <v>173</v>
      </c>
      <c r="BE391" s="232">
        <f>IF(N391="základní",J391,0)</f>
        <v>0</v>
      </c>
      <c r="BF391" s="232">
        <f>IF(N391="snížená",J391,0)</f>
        <v>0</v>
      </c>
      <c r="BG391" s="232">
        <f>IF(N391="zákl. přenesená",J391,0)</f>
        <v>0</v>
      </c>
      <c r="BH391" s="232">
        <f>IF(N391="sníž. přenesená",J391,0)</f>
        <v>0</v>
      </c>
      <c r="BI391" s="232">
        <f>IF(N391="nulová",J391,0)</f>
        <v>0</v>
      </c>
      <c r="BJ391" s="18" t="s">
        <v>83</v>
      </c>
      <c r="BK391" s="232">
        <f>ROUND(I391*H391,2)</f>
        <v>0</v>
      </c>
      <c r="BL391" s="18" t="s">
        <v>178</v>
      </c>
      <c r="BM391" s="231" t="s">
        <v>893</v>
      </c>
    </row>
    <row r="392" s="2" customFormat="1">
      <c r="A392" s="39"/>
      <c r="B392" s="40"/>
      <c r="C392" s="41"/>
      <c r="D392" s="233" t="s">
        <v>180</v>
      </c>
      <c r="E392" s="41"/>
      <c r="F392" s="234" t="s">
        <v>2563</v>
      </c>
      <c r="G392" s="41"/>
      <c r="H392" s="41"/>
      <c r="I392" s="235"/>
      <c r="J392" s="41"/>
      <c r="K392" s="41"/>
      <c r="L392" s="45"/>
      <c r="M392" s="236"/>
      <c r="N392" s="237"/>
      <c r="O392" s="92"/>
      <c r="P392" s="92"/>
      <c r="Q392" s="92"/>
      <c r="R392" s="92"/>
      <c r="S392" s="92"/>
      <c r="T392" s="93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180</v>
      </c>
      <c r="AU392" s="18" t="s">
        <v>85</v>
      </c>
    </row>
    <row r="393" s="2" customFormat="1" ht="55.5" customHeight="1">
      <c r="A393" s="39"/>
      <c r="B393" s="40"/>
      <c r="C393" s="220" t="s">
        <v>895</v>
      </c>
      <c r="D393" s="220" t="s">
        <v>174</v>
      </c>
      <c r="E393" s="221" t="s">
        <v>2564</v>
      </c>
      <c r="F393" s="222" t="s">
        <v>2565</v>
      </c>
      <c r="G393" s="223" t="s">
        <v>1701</v>
      </c>
      <c r="H393" s="224">
        <v>9</v>
      </c>
      <c r="I393" s="225"/>
      <c r="J393" s="226">
        <f>ROUND(I393*H393,2)</f>
        <v>0</v>
      </c>
      <c r="K393" s="222" t="s">
        <v>1</v>
      </c>
      <c r="L393" s="45"/>
      <c r="M393" s="227" t="s">
        <v>1</v>
      </c>
      <c r="N393" s="228" t="s">
        <v>41</v>
      </c>
      <c r="O393" s="92"/>
      <c r="P393" s="229">
        <f>O393*H393</f>
        <v>0</v>
      </c>
      <c r="Q393" s="229">
        <v>0</v>
      </c>
      <c r="R393" s="229">
        <f>Q393*H393</f>
        <v>0</v>
      </c>
      <c r="S393" s="229">
        <v>0</v>
      </c>
      <c r="T393" s="230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1" t="s">
        <v>178</v>
      </c>
      <c r="AT393" s="231" t="s">
        <v>174</v>
      </c>
      <c r="AU393" s="231" t="s">
        <v>85</v>
      </c>
      <c r="AY393" s="18" t="s">
        <v>173</v>
      </c>
      <c r="BE393" s="232">
        <f>IF(N393="základní",J393,0)</f>
        <v>0</v>
      </c>
      <c r="BF393" s="232">
        <f>IF(N393="snížená",J393,0)</f>
        <v>0</v>
      </c>
      <c r="BG393" s="232">
        <f>IF(N393="zákl. přenesená",J393,0)</f>
        <v>0</v>
      </c>
      <c r="BH393" s="232">
        <f>IF(N393="sníž. přenesená",J393,0)</f>
        <v>0</v>
      </c>
      <c r="BI393" s="232">
        <f>IF(N393="nulová",J393,0)</f>
        <v>0</v>
      </c>
      <c r="BJ393" s="18" t="s">
        <v>83</v>
      </c>
      <c r="BK393" s="232">
        <f>ROUND(I393*H393,2)</f>
        <v>0</v>
      </c>
      <c r="BL393" s="18" t="s">
        <v>178</v>
      </c>
      <c r="BM393" s="231" t="s">
        <v>898</v>
      </c>
    </row>
    <row r="394" s="2" customFormat="1">
      <c r="A394" s="39"/>
      <c r="B394" s="40"/>
      <c r="C394" s="41"/>
      <c r="D394" s="233" t="s">
        <v>180</v>
      </c>
      <c r="E394" s="41"/>
      <c r="F394" s="234" t="s">
        <v>2566</v>
      </c>
      <c r="G394" s="41"/>
      <c r="H394" s="41"/>
      <c r="I394" s="235"/>
      <c r="J394" s="41"/>
      <c r="K394" s="41"/>
      <c r="L394" s="45"/>
      <c r="M394" s="236"/>
      <c r="N394" s="237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180</v>
      </c>
      <c r="AU394" s="18" t="s">
        <v>85</v>
      </c>
    </row>
    <row r="395" s="2" customFormat="1" ht="49.05" customHeight="1">
      <c r="A395" s="39"/>
      <c r="B395" s="40"/>
      <c r="C395" s="220" t="s">
        <v>639</v>
      </c>
      <c r="D395" s="220" t="s">
        <v>174</v>
      </c>
      <c r="E395" s="221" t="s">
        <v>2567</v>
      </c>
      <c r="F395" s="222" t="s">
        <v>2568</v>
      </c>
      <c r="G395" s="223" t="s">
        <v>1701</v>
      </c>
      <c r="H395" s="224">
        <v>5</v>
      </c>
      <c r="I395" s="225"/>
      <c r="J395" s="226">
        <f>ROUND(I395*H395,2)</f>
        <v>0</v>
      </c>
      <c r="K395" s="222" t="s">
        <v>1</v>
      </c>
      <c r="L395" s="45"/>
      <c r="M395" s="227" t="s">
        <v>1</v>
      </c>
      <c r="N395" s="228" t="s">
        <v>41</v>
      </c>
      <c r="O395" s="92"/>
      <c r="P395" s="229">
        <f>O395*H395</f>
        <v>0</v>
      </c>
      <c r="Q395" s="229">
        <v>0</v>
      </c>
      <c r="R395" s="229">
        <f>Q395*H395</f>
        <v>0</v>
      </c>
      <c r="S395" s="229">
        <v>0</v>
      </c>
      <c r="T395" s="230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1" t="s">
        <v>178</v>
      </c>
      <c r="AT395" s="231" t="s">
        <v>174</v>
      </c>
      <c r="AU395" s="231" t="s">
        <v>85</v>
      </c>
      <c r="AY395" s="18" t="s">
        <v>173</v>
      </c>
      <c r="BE395" s="232">
        <f>IF(N395="základní",J395,0)</f>
        <v>0</v>
      </c>
      <c r="BF395" s="232">
        <f>IF(N395="snížená",J395,0)</f>
        <v>0</v>
      </c>
      <c r="BG395" s="232">
        <f>IF(N395="zákl. přenesená",J395,0)</f>
        <v>0</v>
      </c>
      <c r="BH395" s="232">
        <f>IF(N395="sníž. přenesená",J395,0)</f>
        <v>0</v>
      </c>
      <c r="BI395" s="232">
        <f>IF(N395="nulová",J395,0)</f>
        <v>0</v>
      </c>
      <c r="BJ395" s="18" t="s">
        <v>83</v>
      </c>
      <c r="BK395" s="232">
        <f>ROUND(I395*H395,2)</f>
        <v>0</v>
      </c>
      <c r="BL395" s="18" t="s">
        <v>178</v>
      </c>
      <c r="BM395" s="231" t="s">
        <v>902</v>
      </c>
    </row>
    <row r="396" s="2" customFormat="1">
      <c r="A396" s="39"/>
      <c r="B396" s="40"/>
      <c r="C396" s="41"/>
      <c r="D396" s="233" t="s">
        <v>180</v>
      </c>
      <c r="E396" s="41"/>
      <c r="F396" s="234" t="s">
        <v>2569</v>
      </c>
      <c r="G396" s="41"/>
      <c r="H396" s="41"/>
      <c r="I396" s="235"/>
      <c r="J396" s="41"/>
      <c r="K396" s="41"/>
      <c r="L396" s="45"/>
      <c r="M396" s="236"/>
      <c r="N396" s="237"/>
      <c r="O396" s="92"/>
      <c r="P396" s="92"/>
      <c r="Q396" s="92"/>
      <c r="R396" s="92"/>
      <c r="S396" s="92"/>
      <c r="T396" s="93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180</v>
      </c>
      <c r="AU396" s="18" t="s">
        <v>85</v>
      </c>
    </row>
    <row r="397" s="2" customFormat="1" ht="62.7" customHeight="1">
      <c r="A397" s="39"/>
      <c r="B397" s="40"/>
      <c r="C397" s="220" t="s">
        <v>905</v>
      </c>
      <c r="D397" s="220" t="s">
        <v>174</v>
      </c>
      <c r="E397" s="221" t="s">
        <v>2570</v>
      </c>
      <c r="F397" s="222" t="s">
        <v>2571</v>
      </c>
      <c r="G397" s="223" t="s">
        <v>1701</v>
      </c>
      <c r="H397" s="224">
        <v>3</v>
      </c>
      <c r="I397" s="225"/>
      <c r="J397" s="226">
        <f>ROUND(I397*H397,2)</f>
        <v>0</v>
      </c>
      <c r="K397" s="222" t="s">
        <v>1</v>
      </c>
      <c r="L397" s="45"/>
      <c r="M397" s="227" t="s">
        <v>1</v>
      </c>
      <c r="N397" s="228" t="s">
        <v>41</v>
      </c>
      <c r="O397" s="92"/>
      <c r="P397" s="229">
        <f>O397*H397</f>
        <v>0</v>
      </c>
      <c r="Q397" s="229">
        <v>0</v>
      </c>
      <c r="R397" s="229">
        <f>Q397*H397</f>
        <v>0</v>
      </c>
      <c r="S397" s="229">
        <v>0</v>
      </c>
      <c r="T397" s="230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1" t="s">
        <v>178</v>
      </c>
      <c r="AT397" s="231" t="s">
        <v>174</v>
      </c>
      <c r="AU397" s="231" t="s">
        <v>85</v>
      </c>
      <c r="AY397" s="18" t="s">
        <v>173</v>
      </c>
      <c r="BE397" s="232">
        <f>IF(N397="základní",J397,0)</f>
        <v>0</v>
      </c>
      <c r="BF397" s="232">
        <f>IF(N397="snížená",J397,0)</f>
        <v>0</v>
      </c>
      <c r="BG397" s="232">
        <f>IF(N397="zákl. přenesená",J397,0)</f>
        <v>0</v>
      </c>
      <c r="BH397" s="232">
        <f>IF(N397="sníž. přenesená",J397,0)</f>
        <v>0</v>
      </c>
      <c r="BI397" s="232">
        <f>IF(N397="nulová",J397,0)</f>
        <v>0</v>
      </c>
      <c r="BJ397" s="18" t="s">
        <v>83</v>
      </c>
      <c r="BK397" s="232">
        <f>ROUND(I397*H397,2)</f>
        <v>0</v>
      </c>
      <c r="BL397" s="18" t="s">
        <v>178</v>
      </c>
      <c r="BM397" s="231" t="s">
        <v>908</v>
      </c>
    </row>
    <row r="398" s="2" customFormat="1">
      <c r="A398" s="39"/>
      <c r="B398" s="40"/>
      <c r="C398" s="41"/>
      <c r="D398" s="233" t="s">
        <v>180</v>
      </c>
      <c r="E398" s="41"/>
      <c r="F398" s="234" t="s">
        <v>2572</v>
      </c>
      <c r="G398" s="41"/>
      <c r="H398" s="41"/>
      <c r="I398" s="235"/>
      <c r="J398" s="41"/>
      <c r="K398" s="41"/>
      <c r="L398" s="45"/>
      <c r="M398" s="236"/>
      <c r="N398" s="237"/>
      <c r="O398" s="92"/>
      <c r="P398" s="92"/>
      <c r="Q398" s="92"/>
      <c r="R398" s="92"/>
      <c r="S398" s="92"/>
      <c r="T398" s="93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180</v>
      </c>
      <c r="AU398" s="18" t="s">
        <v>85</v>
      </c>
    </row>
    <row r="399" s="2" customFormat="1" ht="66.75" customHeight="1">
      <c r="A399" s="39"/>
      <c r="B399" s="40"/>
      <c r="C399" s="220" t="s">
        <v>642</v>
      </c>
      <c r="D399" s="220" t="s">
        <v>174</v>
      </c>
      <c r="E399" s="221" t="s">
        <v>2573</v>
      </c>
      <c r="F399" s="222" t="s">
        <v>2574</v>
      </c>
      <c r="G399" s="223" t="s">
        <v>1701</v>
      </c>
      <c r="H399" s="224">
        <v>9</v>
      </c>
      <c r="I399" s="225"/>
      <c r="J399" s="226">
        <f>ROUND(I399*H399,2)</f>
        <v>0</v>
      </c>
      <c r="K399" s="222" t="s">
        <v>1</v>
      </c>
      <c r="L399" s="45"/>
      <c r="M399" s="227" t="s">
        <v>1</v>
      </c>
      <c r="N399" s="228" t="s">
        <v>41</v>
      </c>
      <c r="O399" s="92"/>
      <c r="P399" s="229">
        <f>O399*H399</f>
        <v>0</v>
      </c>
      <c r="Q399" s="229">
        <v>0</v>
      </c>
      <c r="R399" s="229">
        <f>Q399*H399</f>
        <v>0</v>
      </c>
      <c r="S399" s="229">
        <v>0</v>
      </c>
      <c r="T399" s="230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1" t="s">
        <v>178</v>
      </c>
      <c r="AT399" s="231" t="s">
        <v>174</v>
      </c>
      <c r="AU399" s="231" t="s">
        <v>85</v>
      </c>
      <c r="AY399" s="18" t="s">
        <v>173</v>
      </c>
      <c r="BE399" s="232">
        <f>IF(N399="základní",J399,0)</f>
        <v>0</v>
      </c>
      <c r="BF399" s="232">
        <f>IF(N399="snížená",J399,0)</f>
        <v>0</v>
      </c>
      <c r="BG399" s="232">
        <f>IF(N399="zákl. přenesená",J399,0)</f>
        <v>0</v>
      </c>
      <c r="BH399" s="232">
        <f>IF(N399="sníž. přenesená",J399,0)</f>
        <v>0</v>
      </c>
      <c r="BI399" s="232">
        <f>IF(N399="nulová",J399,0)</f>
        <v>0</v>
      </c>
      <c r="BJ399" s="18" t="s">
        <v>83</v>
      </c>
      <c r="BK399" s="232">
        <f>ROUND(I399*H399,2)</f>
        <v>0</v>
      </c>
      <c r="BL399" s="18" t="s">
        <v>178</v>
      </c>
      <c r="BM399" s="231" t="s">
        <v>911</v>
      </c>
    </row>
    <row r="400" s="2" customFormat="1">
      <c r="A400" s="39"/>
      <c r="B400" s="40"/>
      <c r="C400" s="41"/>
      <c r="D400" s="233" t="s">
        <v>180</v>
      </c>
      <c r="E400" s="41"/>
      <c r="F400" s="234" t="s">
        <v>2575</v>
      </c>
      <c r="G400" s="41"/>
      <c r="H400" s="41"/>
      <c r="I400" s="235"/>
      <c r="J400" s="41"/>
      <c r="K400" s="41"/>
      <c r="L400" s="45"/>
      <c r="M400" s="236"/>
      <c r="N400" s="237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180</v>
      </c>
      <c r="AU400" s="18" t="s">
        <v>85</v>
      </c>
    </row>
    <row r="401" s="2" customFormat="1" ht="24.15" customHeight="1">
      <c r="A401" s="39"/>
      <c r="B401" s="40"/>
      <c r="C401" s="220" t="s">
        <v>912</v>
      </c>
      <c r="D401" s="220" t="s">
        <v>174</v>
      </c>
      <c r="E401" s="221" t="s">
        <v>2576</v>
      </c>
      <c r="F401" s="222" t="s">
        <v>2577</v>
      </c>
      <c r="G401" s="223" t="s">
        <v>1701</v>
      </c>
      <c r="H401" s="224">
        <v>22</v>
      </c>
      <c r="I401" s="225"/>
      <c r="J401" s="226">
        <f>ROUND(I401*H401,2)</f>
        <v>0</v>
      </c>
      <c r="K401" s="222" t="s">
        <v>1</v>
      </c>
      <c r="L401" s="45"/>
      <c r="M401" s="227" t="s">
        <v>1</v>
      </c>
      <c r="N401" s="228" t="s">
        <v>41</v>
      </c>
      <c r="O401" s="92"/>
      <c r="P401" s="229">
        <f>O401*H401</f>
        <v>0</v>
      </c>
      <c r="Q401" s="229">
        <v>0</v>
      </c>
      <c r="R401" s="229">
        <f>Q401*H401</f>
        <v>0</v>
      </c>
      <c r="S401" s="229">
        <v>0</v>
      </c>
      <c r="T401" s="230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1" t="s">
        <v>178</v>
      </c>
      <c r="AT401" s="231" t="s">
        <v>174</v>
      </c>
      <c r="AU401" s="231" t="s">
        <v>85</v>
      </c>
      <c r="AY401" s="18" t="s">
        <v>173</v>
      </c>
      <c r="BE401" s="232">
        <f>IF(N401="základní",J401,0)</f>
        <v>0</v>
      </c>
      <c r="BF401" s="232">
        <f>IF(N401="snížená",J401,0)</f>
        <v>0</v>
      </c>
      <c r="BG401" s="232">
        <f>IF(N401="zákl. přenesená",J401,0)</f>
        <v>0</v>
      </c>
      <c r="BH401" s="232">
        <f>IF(N401="sníž. přenesená",J401,0)</f>
        <v>0</v>
      </c>
      <c r="BI401" s="232">
        <f>IF(N401="nulová",J401,0)</f>
        <v>0</v>
      </c>
      <c r="BJ401" s="18" t="s">
        <v>83</v>
      </c>
      <c r="BK401" s="232">
        <f>ROUND(I401*H401,2)</f>
        <v>0</v>
      </c>
      <c r="BL401" s="18" t="s">
        <v>178</v>
      </c>
      <c r="BM401" s="231" t="s">
        <v>915</v>
      </c>
    </row>
    <row r="402" s="2" customFormat="1">
      <c r="A402" s="39"/>
      <c r="B402" s="40"/>
      <c r="C402" s="41"/>
      <c r="D402" s="233" t="s">
        <v>180</v>
      </c>
      <c r="E402" s="41"/>
      <c r="F402" s="234" t="s">
        <v>2578</v>
      </c>
      <c r="G402" s="41"/>
      <c r="H402" s="41"/>
      <c r="I402" s="235"/>
      <c r="J402" s="41"/>
      <c r="K402" s="41"/>
      <c r="L402" s="45"/>
      <c r="M402" s="236"/>
      <c r="N402" s="237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180</v>
      </c>
      <c r="AU402" s="18" t="s">
        <v>85</v>
      </c>
    </row>
    <row r="403" s="2" customFormat="1" ht="111.75" customHeight="1">
      <c r="A403" s="39"/>
      <c r="B403" s="40"/>
      <c r="C403" s="220" t="s">
        <v>649</v>
      </c>
      <c r="D403" s="220" t="s">
        <v>174</v>
      </c>
      <c r="E403" s="221" t="s">
        <v>2579</v>
      </c>
      <c r="F403" s="222" t="s">
        <v>2580</v>
      </c>
      <c r="G403" s="223" t="s">
        <v>1701</v>
      </c>
      <c r="H403" s="224">
        <v>3</v>
      </c>
      <c r="I403" s="225"/>
      <c r="J403" s="226">
        <f>ROUND(I403*H403,2)</f>
        <v>0</v>
      </c>
      <c r="K403" s="222" t="s">
        <v>1</v>
      </c>
      <c r="L403" s="45"/>
      <c r="M403" s="227" t="s">
        <v>1</v>
      </c>
      <c r="N403" s="228" t="s">
        <v>41</v>
      </c>
      <c r="O403" s="92"/>
      <c r="P403" s="229">
        <f>O403*H403</f>
        <v>0</v>
      </c>
      <c r="Q403" s="229">
        <v>0</v>
      </c>
      <c r="R403" s="229">
        <f>Q403*H403</f>
        <v>0</v>
      </c>
      <c r="S403" s="229">
        <v>0</v>
      </c>
      <c r="T403" s="230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1" t="s">
        <v>178</v>
      </c>
      <c r="AT403" s="231" t="s">
        <v>174</v>
      </c>
      <c r="AU403" s="231" t="s">
        <v>85</v>
      </c>
      <c r="AY403" s="18" t="s">
        <v>173</v>
      </c>
      <c r="BE403" s="232">
        <f>IF(N403="základní",J403,0)</f>
        <v>0</v>
      </c>
      <c r="BF403" s="232">
        <f>IF(N403="snížená",J403,0)</f>
        <v>0</v>
      </c>
      <c r="BG403" s="232">
        <f>IF(N403="zákl. přenesená",J403,0)</f>
        <v>0</v>
      </c>
      <c r="BH403" s="232">
        <f>IF(N403="sníž. přenesená",J403,0)</f>
        <v>0</v>
      </c>
      <c r="BI403" s="232">
        <f>IF(N403="nulová",J403,0)</f>
        <v>0</v>
      </c>
      <c r="BJ403" s="18" t="s">
        <v>83</v>
      </c>
      <c r="BK403" s="232">
        <f>ROUND(I403*H403,2)</f>
        <v>0</v>
      </c>
      <c r="BL403" s="18" t="s">
        <v>178</v>
      </c>
      <c r="BM403" s="231" t="s">
        <v>918</v>
      </c>
    </row>
    <row r="404" s="2" customFormat="1">
      <c r="A404" s="39"/>
      <c r="B404" s="40"/>
      <c r="C404" s="41"/>
      <c r="D404" s="233" t="s">
        <v>180</v>
      </c>
      <c r="E404" s="41"/>
      <c r="F404" s="234" t="s">
        <v>2581</v>
      </c>
      <c r="G404" s="41"/>
      <c r="H404" s="41"/>
      <c r="I404" s="235"/>
      <c r="J404" s="41"/>
      <c r="K404" s="41"/>
      <c r="L404" s="45"/>
      <c r="M404" s="236"/>
      <c r="N404" s="237"/>
      <c r="O404" s="92"/>
      <c r="P404" s="92"/>
      <c r="Q404" s="92"/>
      <c r="R404" s="92"/>
      <c r="S404" s="92"/>
      <c r="T404" s="93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180</v>
      </c>
      <c r="AU404" s="18" t="s">
        <v>85</v>
      </c>
    </row>
    <row r="405" s="2" customFormat="1" ht="49.05" customHeight="1">
      <c r="A405" s="39"/>
      <c r="B405" s="40"/>
      <c r="C405" s="220" t="s">
        <v>921</v>
      </c>
      <c r="D405" s="220" t="s">
        <v>174</v>
      </c>
      <c r="E405" s="221" t="s">
        <v>2582</v>
      </c>
      <c r="F405" s="222" t="s">
        <v>2583</v>
      </c>
      <c r="G405" s="223" t="s">
        <v>1701</v>
      </c>
      <c r="H405" s="224">
        <v>1</v>
      </c>
      <c r="I405" s="225"/>
      <c r="J405" s="226">
        <f>ROUND(I405*H405,2)</f>
        <v>0</v>
      </c>
      <c r="K405" s="222" t="s">
        <v>1</v>
      </c>
      <c r="L405" s="45"/>
      <c r="M405" s="227" t="s">
        <v>1</v>
      </c>
      <c r="N405" s="228" t="s">
        <v>41</v>
      </c>
      <c r="O405" s="92"/>
      <c r="P405" s="229">
        <f>O405*H405</f>
        <v>0</v>
      </c>
      <c r="Q405" s="229">
        <v>0</v>
      </c>
      <c r="R405" s="229">
        <f>Q405*H405</f>
        <v>0</v>
      </c>
      <c r="S405" s="229">
        <v>0</v>
      </c>
      <c r="T405" s="230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1" t="s">
        <v>178</v>
      </c>
      <c r="AT405" s="231" t="s">
        <v>174</v>
      </c>
      <c r="AU405" s="231" t="s">
        <v>85</v>
      </c>
      <c r="AY405" s="18" t="s">
        <v>173</v>
      </c>
      <c r="BE405" s="232">
        <f>IF(N405="základní",J405,0)</f>
        <v>0</v>
      </c>
      <c r="BF405" s="232">
        <f>IF(N405="snížená",J405,0)</f>
        <v>0</v>
      </c>
      <c r="BG405" s="232">
        <f>IF(N405="zákl. přenesená",J405,0)</f>
        <v>0</v>
      </c>
      <c r="BH405" s="232">
        <f>IF(N405="sníž. přenesená",J405,0)</f>
        <v>0</v>
      </c>
      <c r="BI405" s="232">
        <f>IF(N405="nulová",J405,0)</f>
        <v>0</v>
      </c>
      <c r="BJ405" s="18" t="s">
        <v>83</v>
      </c>
      <c r="BK405" s="232">
        <f>ROUND(I405*H405,2)</f>
        <v>0</v>
      </c>
      <c r="BL405" s="18" t="s">
        <v>178</v>
      </c>
      <c r="BM405" s="231" t="s">
        <v>924</v>
      </c>
    </row>
    <row r="406" s="2" customFormat="1">
      <c r="A406" s="39"/>
      <c r="B406" s="40"/>
      <c r="C406" s="41"/>
      <c r="D406" s="233" t="s">
        <v>180</v>
      </c>
      <c r="E406" s="41"/>
      <c r="F406" s="234" t="s">
        <v>2584</v>
      </c>
      <c r="G406" s="41"/>
      <c r="H406" s="41"/>
      <c r="I406" s="235"/>
      <c r="J406" s="41"/>
      <c r="K406" s="41"/>
      <c r="L406" s="45"/>
      <c r="M406" s="236"/>
      <c r="N406" s="237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180</v>
      </c>
      <c r="AU406" s="18" t="s">
        <v>85</v>
      </c>
    </row>
    <row r="407" s="2" customFormat="1" ht="49.05" customHeight="1">
      <c r="A407" s="39"/>
      <c r="B407" s="40"/>
      <c r="C407" s="220" t="s">
        <v>653</v>
      </c>
      <c r="D407" s="220" t="s">
        <v>174</v>
      </c>
      <c r="E407" s="221" t="s">
        <v>2585</v>
      </c>
      <c r="F407" s="222" t="s">
        <v>2586</v>
      </c>
      <c r="G407" s="223" t="s">
        <v>1701</v>
      </c>
      <c r="H407" s="224">
        <v>5</v>
      </c>
      <c r="I407" s="225"/>
      <c r="J407" s="226">
        <f>ROUND(I407*H407,2)</f>
        <v>0</v>
      </c>
      <c r="K407" s="222" t="s">
        <v>1</v>
      </c>
      <c r="L407" s="45"/>
      <c r="M407" s="227" t="s">
        <v>1</v>
      </c>
      <c r="N407" s="228" t="s">
        <v>41</v>
      </c>
      <c r="O407" s="92"/>
      <c r="P407" s="229">
        <f>O407*H407</f>
        <v>0</v>
      </c>
      <c r="Q407" s="229">
        <v>0</v>
      </c>
      <c r="R407" s="229">
        <f>Q407*H407</f>
        <v>0</v>
      </c>
      <c r="S407" s="229">
        <v>0</v>
      </c>
      <c r="T407" s="230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1" t="s">
        <v>178</v>
      </c>
      <c r="AT407" s="231" t="s">
        <v>174</v>
      </c>
      <c r="AU407" s="231" t="s">
        <v>85</v>
      </c>
      <c r="AY407" s="18" t="s">
        <v>173</v>
      </c>
      <c r="BE407" s="232">
        <f>IF(N407="základní",J407,0)</f>
        <v>0</v>
      </c>
      <c r="BF407" s="232">
        <f>IF(N407="snížená",J407,0)</f>
        <v>0</v>
      </c>
      <c r="BG407" s="232">
        <f>IF(N407="zákl. přenesená",J407,0)</f>
        <v>0</v>
      </c>
      <c r="BH407" s="232">
        <f>IF(N407="sníž. přenesená",J407,0)</f>
        <v>0</v>
      </c>
      <c r="BI407" s="232">
        <f>IF(N407="nulová",J407,0)</f>
        <v>0</v>
      </c>
      <c r="BJ407" s="18" t="s">
        <v>83</v>
      </c>
      <c r="BK407" s="232">
        <f>ROUND(I407*H407,2)</f>
        <v>0</v>
      </c>
      <c r="BL407" s="18" t="s">
        <v>178</v>
      </c>
      <c r="BM407" s="231" t="s">
        <v>927</v>
      </c>
    </row>
    <row r="408" s="2" customFormat="1">
      <c r="A408" s="39"/>
      <c r="B408" s="40"/>
      <c r="C408" s="41"/>
      <c r="D408" s="233" t="s">
        <v>180</v>
      </c>
      <c r="E408" s="41"/>
      <c r="F408" s="234" t="s">
        <v>2587</v>
      </c>
      <c r="G408" s="41"/>
      <c r="H408" s="41"/>
      <c r="I408" s="235"/>
      <c r="J408" s="41"/>
      <c r="K408" s="41"/>
      <c r="L408" s="45"/>
      <c r="M408" s="236"/>
      <c r="N408" s="237"/>
      <c r="O408" s="92"/>
      <c r="P408" s="92"/>
      <c r="Q408" s="92"/>
      <c r="R408" s="92"/>
      <c r="S408" s="92"/>
      <c r="T408" s="93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180</v>
      </c>
      <c r="AU408" s="18" t="s">
        <v>85</v>
      </c>
    </row>
    <row r="409" s="2" customFormat="1" ht="21.75" customHeight="1">
      <c r="A409" s="39"/>
      <c r="B409" s="40"/>
      <c r="C409" s="220" t="s">
        <v>928</v>
      </c>
      <c r="D409" s="220" t="s">
        <v>174</v>
      </c>
      <c r="E409" s="221" t="s">
        <v>2588</v>
      </c>
      <c r="F409" s="222" t="s">
        <v>2589</v>
      </c>
      <c r="G409" s="223" t="s">
        <v>1701</v>
      </c>
      <c r="H409" s="224">
        <v>19</v>
      </c>
      <c r="I409" s="225"/>
      <c r="J409" s="226">
        <f>ROUND(I409*H409,2)</f>
        <v>0</v>
      </c>
      <c r="K409" s="222" t="s">
        <v>1</v>
      </c>
      <c r="L409" s="45"/>
      <c r="M409" s="227" t="s">
        <v>1</v>
      </c>
      <c r="N409" s="228" t="s">
        <v>41</v>
      </c>
      <c r="O409" s="92"/>
      <c r="P409" s="229">
        <f>O409*H409</f>
        <v>0</v>
      </c>
      <c r="Q409" s="229">
        <v>0</v>
      </c>
      <c r="R409" s="229">
        <f>Q409*H409</f>
        <v>0</v>
      </c>
      <c r="S409" s="229">
        <v>0</v>
      </c>
      <c r="T409" s="230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1" t="s">
        <v>178</v>
      </c>
      <c r="AT409" s="231" t="s">
        <v>174</v>
      </c>
      <c r="AU409" s="231" t="s">
        <v>85</v>
      </c>
      <c r="AY409" s="18" t="s">
        <v>173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18" t="s">
        <v>83</v>
      </c>
      <c r="BK409" s="232">
        <f>ROUND(I409*H409,2)</f>
        <v>0</v>
      </c>
      <c r="BL409" s="18" t="s">
        <v>178</v>
      </c>
      <c r="BM409" s="231" t="s">
        <v>931</v>
      </c>
    </row>
    <row r="410" s="2" customFormat="1">
      <c r="A410" s="39"/>
      <c r="B410" s="40"/>
      <c r="C410" s="41"/>
      <c r="D410" s="233" t="s">
        <v>180</v>
      </c>
      <c r="E410" s="41"/>
      <c r="F410" s="234" t="s">
        <v>2590</v>
      </c>
      <c r="G410" s="41"/>
      <c r="H410" s="41"/>
      <c r="I410" s="235"/>
      <c r="J410" s="41"/>
      <c r="K410" s="41"/>
      <c r="L410" s="45"/>
      <c r="M410" s="236"/>
      <c r="N410" s="237"/>
      <c r="O410" s="92"/>
      <c r="P410" s="92"/>
      <c r="Q410" s="92"/>
      <c r="R410" s="92"/>
      <c r="S410" s="92"/>
      <c r="T410" s="93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180</v>
      </c>
      <c r="AU410" s="18" t="s">
        <v>85</v>
      </c>
    </row>
    <row r="411" s="2" customFormat="1" ht="16.5" customHeight="1">
      <c r="A411" s="39"/>
      <c r="B411" s="40"/>
      <c r="C411" s="220" t="s">
        <v>658</v>
      </c>
      <c r="D411" s="220" t="s">
        <v>174</v>
      </c>
      <c r="E411" s="221" t="s">
        <v>2591</v>
      </c>
      <c r="F411" s="222" t="s">
        <v>2592</v>
      </c>
      <c r="G411" s="223" t="s">
        <v>1701</v>
      </c>
      <c r="H411" s="224">
        <v>19</v>
      </c>
      <c r="I411" s="225"/>
      <c r="J411" s="226">
        <f>ROUND(I411*H411,2)</f>
        <v>0</v>
      </c>
      <c r="K411" s="222" t="s">
        <v>1</v>
      </c>
      <c r="L411" s="45"/>
      <c r="M411" s="227" t="s">
        <v>1</v>
      </c>
      <c r="N411" s="228" t="s">
        <v>41</v>
      </c>
      <c r="O411" s="92"/>
      <c r="P411" s="229">
        <f>O411*H411</f>
        <v>0</v>
      </c>
      <c r="Q411" s="229">
        <v>0</v>
      </c>
      <c r="R411" s="229">
        <f>Q411*H411</f>
        <v>0</v>
      </c>
      <c r="S411" s="229">
        <v>0</v>
      </c>
      <c r="T411" s="230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1" t="s">
        <v>178</v>
      </c>
      <c r="AT411" s="231" t="s">
        <v>174</v>
      </c>
      <c r="AU411" s="231" t="s">
        <v>85</v>
      </c>
      <c r="AY411" s="18" t="s">
        <v>173</v>
      </c>
      <c r="BE411" s="232">
        <f>IF(N411="základní",J411,0)</f>
        <v>0</v>
      </c>
      <c r="BF411" s="232">
        <f>IF(N411="snížená",J411,0)</f>
        <v>0</v>
      </c>
      <c r="BG411" s="232">
        <f>IF(N411="zákl. přenesená",J411,0)</f>
        <v>0</v>
      </c>
      <c r="BH411" s="232">
        <f>IF(N411="sníž. přenesená",J411,0)</f>
        <v>0</v>
      </c>
      <c r="BI411" s="232">
        <f>IF(N411="nulová",J411,0)</f>
        <v>0</v>
      </c>
      <c r="BJ411" s="18" t="s">
        <v>83</v>
      </c>
      <c r="BK411" s="232">
        <f>ROUND(I411*H411,2)</f>
        <v>0</v>
      </c>
      <c r="BL411" s="18" t="s">
        <v>178</v>
      </c>
      <c r="BM411" s="231" t="s">
        <v>935</v>
      </c>
    </row>
    <row r="412" s="2" customFormat="1">
      <c r="A412" s="39"/>
      <c r="B412" s="40"/>
      <c r="C412" s="41"/>
      <c r="D412" s="233" t="s">
        <v>180</v>
      </c>
      <c r="E412" s="41"/>
      <c r="F412" s="234" t="s">
        <v>2593</v>
      </c>
      <c r="G412" s="41"/>
      <c r="H412" s="41"/>
      <c r="I412" s="235"/>
      <c r="J412" s="41"/>
      <c r="K412" s="41"/>
      <c r="L412" s="45"/>
      <c r="M412" s="236"/>
      <c r="N412" s="237"/>
      <c r="O412" s="92"/>
      <c r="P412" s="92"/>
      <c r="Q412" s="92"/>
      <c r="R412" s="92"/>
      <c r="S412" s="92"/>
      <c r="T412" s="93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180</v>
      </c>
      <c r="AU412" s="18" t="s">
        <v>85</v>
      </c>
    </row>
    <row r="413" s="2" customFormat="1" ht="44.25" customHeight="1">
      <c r="A413" s="39"/>
      <c r="B413" s="40"/>
      <c r="C413" s="220" t="s">
        <v>936</v>
      </c>
      <c r="D413" s="220" t="s">
        <v>174</v>
      </c>
      <c r="E413" s="221" t="s">
        <v>2594</v>
      </c>
      <c r="F413" s="222" t="s">
        <v>2595</v>
      </c>
      <c r="G413" s="223" t="s">
        <v>1701</v>
      </c>
      <c r="H413" s="224">
        <v>3</v>
      </c>
      <c r="I413" s="225"/>
      <c r="J413" s="226">
        <f>ROUND(I413*H413,2)</f>
        <v>0</v>
      </c>
      <c r="K413" s="222" t="s">
        <v>1</v>
      </c>
      <c r="L413" s="45"/>
      <c r="M413" s="227" t="s">
        <v>1</v>
      </c>
      <c r="N413" s="228" t="s">
        <v>41</v>
      </c>
      <c r="O413" s="92"/>
      <c r="P413" s="229">
        <f>O413*H413</f>
        <v>0</v>
      </c>
      <c r="Q413" s="229">
        <v>0</v>
      </c>
      <c r="R413" s="229">
        <f>Q413*H413</f>
        <v>0</v>
      </c>
      <c r="S413" s="229">
        <v>0</v>
      </c>
      <c r="T413" s="230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1" t="s">
        <v>178</v>
      </c>
      <c r="AT413" s="231" t="s">
        <v>174</v>
      </c>
      <c r="AU413" s="231" t="s">
        <v>85</v>
      </c>
      <c r="AY413" s="18" t="s">
        <v>173</v>
      </c>
      <c r="BE413" s="232">
        <f>IF(N413="základní",J413,0)</f>
        <v>0</v>
      </c>
      <c r="BF413" s="232">
        <f>IF(N413="snížená",J413,0)</f>
        <v>0</v>
      </c>
      <c r="BG413" s="232">
        <f>IF(N413="zákl. přenesená",J413,0)</f>
        <v>0</v>
      </c>
      <c r="BH413" s="232">
        <f>IF(N413="sníž. přenesená",J413,0)</f>
        <v>0</v>
      </c>
      <c r="BI413" s="232">
        <f>IF(N413="nulová",J413,0)</f>
        <v>0</v>
      </c>
      <c r="BJ413" s="18" t="s">
        <v>83</v>
      </c>
      <c r="BK413" s="232">
        <f>ROUND(I413*H413,2)</f>
        <v>0</v>
      </c>
      <c r="BL413" s="18" t="s">
        <v>178</v>
      </c>
      <c r="BM413" s="231" t="s">
        <v>939</v>
      </c>
    </row>
    <row r="414" s="2" customFormat="1">
      <c r="A414" s="39"/>
      <c r="B414" s="40"/>
      <c r="C414" s="41"/>
      <c r="D414" s="233" t="s">
        <v>180</v>
      </c>
      <c r="E414" s="41"/>
      <c r="F414" s="234" t="s">
        <v>2596</v>
      </c>
      <c r="G414" s="41"/>
      <c r="H414" s="41"/>
      <c r="I414" s="235"/>
      <c r="J414" s="41"/>
      <c r="K414" s="41"/>
      <c r="L414" s="45"/>
      <c r="M414" s="236"/>
      <c r="N414" s="237"/>
      <c r="O414" s="92"/>
      <c r="P414" s="92"/>
      <c r="Q414" s="92"/>
      <c r="R414" s="92"/>
      <c r="S414" s="92"/>
      <c r="T414" s="93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180</v>
      </c>
      <c r="AU414" s="18" t="s">
        <v>85</v>
      </c>
    </row>
    <row r="415" s="2" customFormat="1" ht="66.75" customHeight="1">
      <c r="A415" s="39"/>
      <c r="B415" s="40"/>
      <c r="C415" s="220" t="s">
        <v>662</v>
      </c>
      <c r="D415" s="220" t="s">
        <v>174</v>
      </c>
      <c r="E415" s="221" t="s">
        <v>2597</v>
      </c>
      <c r="F415" s="222" t="s">
        <v>2598</v>
      </c>
      <c r="G415" s="223" t="s">
        <v>1701</v>
      </c>
      <c r="H415" s="224">
        <v>1</v>
      </c>
      <c r="I415" s="225"/>
      <c r="J415" s="226">
        <f>ROUND(I415*H415,2)</f>
        <v>0</v>
      </c>
      <c r="K415" s="222" t="s">
        <v>1</v>
      </c>
      <c r="L415" s="45"/>
      <c r="M415" s="227" t="s">
        <v>1</v>
      </c>
      <c r="N415" s="228" t="s">
        <v>41</v>
      </c>
      <c r="O415" s="92"/>
      <c r="P415" s="229">
        <f>O415*H415</f>
        <v>0</v>
      </c>
      <c r="Q415" s="229">
        <v>0</v>
      </c>
      <c r="R415" s="229">
        <f>Q415*H415</f>
        <v>0</v>
      </c>
      <c r="S415" s="229">
        <v>0</v>
      </c>
      <c r="T415" s="230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1" t="s">
        <v>178</v>
      </c>
      <c r="AT415" s="231" t="s">
        <v>174</v>
      </c>
      <c r="AU415" s="231" t="s">
        <v>85</v>
      </c>
      <c r="AY415" s="18" t="s">
        <v>173</v>
      </c>
      <c r="BE415" s="232">
        <f>IF(N415="základní",J415,0)</f>
        <v>0</v>
      </c>
      <c r="BF415" s="232">
        <f>IF(N415="snížená",J415,0)</f>
        <v>0</v>
      </c>
      <c r="BG415" s="232">
        <f>IF(N415="zákl. přenesená",J415,0)</f>
        <v>0</v>
      </c>
      <c r="BH415" s="232">
        <f>IF(N415="sníž. přenesená",J415,0)</f>
        <v>0</v>
      </c>
      <c r="BI415" s="232">
        <f>IF(N415="nulová",J415,0)</f>
        <v>0</v>
      </c>
      <c r="BJ415" s="18" t="s">
        <v>83</v>
      </c>
      <c r="BK415" s="232">
        <f>ROUND(I415*H415,2)</f>
        <v>0</v>
      </c>
      <c r="BL415" s="18" t="s">
        <v>178</v>
      </c>
      <c r="BM415" s="231" t="s">
        <v>942</v>
      </c>
    </row>
    <row r="416" s="2" customFormat="1">
      <c r="A416" s="39"/>
      <c r="B416" s="40"/>
      <c r="C416" s="41"/>
      <c r="D416" s="233" t="s">
        <v>180</v>
      </c>
      <c r="E416" s="41"/>
      <c r="F416" s="234" t="s">
        <v>2599</v>
      </c>
      <c r="G416" s="41"/>
      <c r="H416" s="41"/>
      <c r="I416" s="235"/>
      <c r="J416" s="41"/>
      <c r="K416" s="41"/>
      <c r="L416" s="45"/>
      <c r="M416" s="236"/>
      <c r="N416" s="237"/>
      <c r="O416" s="92"/>
      <c r="P416" s="92"/>
      <c r="Q416" s="92"/>
      <c r="R416" s="92"/>
      <c r="S416" s="92"/>
      <c r="T416" s="93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180</v>
      </c>
      <c r="AU416" s="18" t="s">
        <v>85</v>
      </c>
    </row>
    <row r="417" s="2" customFormat="1" ht="37.8" customHeight="1">
      <c r="A417" s="39"/>
      <c r="B417" s="40"/>
      <c r="C417" s="220" t="s">
        <v>943</v>
      </c>
      <c r="D417" s="220" t="s">
        <v>174</v>
      </c>
      <c r="E417" s="221" t="s">
        <v>2600</v>
      </c>
      <c r="F417" s="222" t="s">
        <v>2601</v>
      </c>
      <c r="G417" s="223" t="s">
        <v>1701</v>
      </c>
      <c r="H417" s="224">
        <v>15</v>
      </c>
      <c r="I417" s="225"/>
      <c r="J417" s="226">
        <f>ROUND(I417*H417,2)</f>
        <v>0</v>
      </c>
      <c r="K417" s="222" t="s">
        <v>1</v>
      </c>
      <c r="L417" s="45"/>
      <c r="M417" s="227" t="s">
        <v>1</v>
      </c>
      <c r="N417" s="228" t="s">
        <v>41</v>
      </c>
      <c r="O417" s="92"/>
      <c r="P417" s="229">
        <f>O417*H417</f>
        <v>0</v>
      </c>
      <c r="Q417" s="229">
        <v>0</v>
      </c>
      <c r="R417" s="229">
        <f>Q417*H417</f>
        <v>0</v>
      </c>
      <c r="S417" s="229">
        <v>0</v>
      </c>
      <c r="T417" s="230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1" t="s">
        <v>178</v>
      </c>
      <c r="AT417" s="231" t="s">
        <v>174</v>
      </c>
      <c r="AU417" s="231" t="s">
        <v>85</v>
      </c>
      <c r="AY417" s="18" t="s">
        <v>173</v>
      </c>
      <c r="BE417" s="232">
        <f>IF(N417="základní",J417,0)</f>
        <v>0</v>
      </c>
      <c r="BF417" s="232">
        <f>IF(N417="snížená",J417,0)</f>
        <v>0</v>
      </c>
      <c r="BG417" s="232">
        <f>IF(N417="zákl. přenesená",J417,0)</f>
        <v>0</v>
      </c>
      <c r="BH417" s="232">
        <f>IF(N417="sníž. přenesená",J417,0)</f>
        <v>0</v>
      </c>
      <c r="BI417" s="232">
        <f>IF(N417="nulová",J417,0)</f>
        <v>0</v>
      </c>
      <c r="BJ417" s="18" t="s">
        <v>83</v>
      </c>
      <c r="BK417" s="232">
        <f>ROUND(I417*H417,2)</f>
        <v>0</v>
      </c>
      <c r="BL417" s="18" t="s">
        <v>178</v>
      </c>
      <c r="BM417" s="231" t="s">
        <v>946</v>
      </c>
    </row>
    <row r="418" s="2" customFormat="1">
      <c r="A418" s="39"/>
      <c r="B418" s="40"/>
      <c r="C418" s="41"/>
      <c r="D418" s="233" t="s">
        <v>180</v>
      </c>
      <c r="E418" s="41"/>
      <c r="F418" s="234" t="s">
        <v>2602</v>
      </c>
      <c r="G418" s="41"/>
      <c r="H418" s="41"/>
      <c r="I418" s="235"/>
      <c r="J418" s="41"/>
      <c r="K418" s="41"/>
      <c r="L418" s="45"/>
      <c r="M418" s="236"/>
      <c r="N418" s="237"/>
      <c r="O418" s="92"/>
      <c r="P418" s="92"/>
      <c r="Q418" s="92"/>
      <c r="R418" s="92"/>
      <c r="S418" s="92"/>
      <c r="T418" s="93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180</v>
      </c>
      <c r="AU418" s="18" t="s">
        <v>85</v>
      </c>
    </row>
    <row r="419" s="2" customFormat="1" ht="16.5" customHeight="1">
      <c r="A419" s="39"/>
      <c r="B419" s="40"/>
      <c r="C419" s="220" t="s">
        <v>666</v>
      </c>
      <c r="D419" s="220" t="s">
        <v>174</v>
      </c>
      <c r="E419" s="221" t="s">
        <v>2603</v>
      </c>
      <c r="F419" s="222" t="s">
        <v>2604</v>
      </c>
      <c r="G419" s="223" t="s">
        <v>1701</v>
      </c>
      <c r="H419" s="224">
        <v>1</v>
      </c>
      <c r="I419" s="225"/>
      <c r="J419" s="226">
        <f>ROUND(I419*H419,2)</f>
        <v>0</v>
      </c>
      <c r="K419" s="222" t="s">
        <v>1</v>
      </c>
      <c r="L419" s="45"/>
      <c r="M419" s="227" t="s">
        <v>1</v>
      </c>
      <c r="N419" s="228" t="s">
        <v>41</v>
      </c>
      <c r="O419" s="92"/>
      <c r="P419" s="229">
        <f>O419*H419</f>
        <v>0</v>
      </c>
      <c r="Q419" s="229">
        <v>0</v>
      </c>
      <c r="R419" s="229">
        <f>Q419*H419</f>
        <v>0</v>
      </c>
      <c r="S419" s="229">
        <v>0</v>
      </c>
      <c r="T419" s="230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1" t="s">
        <v>178</v>
      </c>
      <c r="AT419" s="231" t="s">
        <v>174</v>
      </c>
      <c r="AU419" s="231" t="s">
        <v>85</v>
      </c>
      <c r="AY419" s="18" t="s">
        <v>173</v>
      </c>
      <c r="BE419" s="232">
        <f>IF(N419="základní",J419,0)</f>
        <v>0</v>
      </c>
      <c r="BF419" s="232">
        <f>IF(N419="snížená",J419,0)</f>
        <v>0</v>
      </c>
      <c r="BG419" s="232">
        <f>IF(N419="zákl. přenesená",J419,0)</f>
        <v>0</v>
      </c>
      <c r="BH419" s="232">
        <f>IF(N419="sníž. přenesená",J419,0)</f>
        <v>0</v>
      </c>
      <c r="BI419" s="232">
        <f>IF(N419="nulová",J419,0)</f>
        <v>0</v>
      </c>
      <c r="BJ419" s="18" t="s">
        <v>83</v>
      </c>
      <c r="BK419" s="232">
        <f>ROUND(I419*H419,2)</f>
        <v>0</v>
      </c>
      <c r="BL419" s="18" t="s">
        <v>178</v>
      </c>
      <c r="BM419" s="231" t="s">
        <v>949</v>
      </c>
    </row>
    <row r="420" s="2" customFormat="1">
      <c r="A420" s="39"/>
      <c r="B420" s="40"/>
      <c r="C420" s="41"/>
      <c r="D420" s="233" t="s">
        <v>180</v>
      </c>
      <c r="E420" s="41"/>
      <c r="F420" s="234" t="s">
        <v>2605</v>
      </c>
      <c r="G420" s="41"/>
      <c r="H420" s="41"/>
      <c r="I420" s="235"/>
      <c r="J420" s="41"/>
      <c r="K420" s="41"/>
      <c r="L420" s="45"/>
      <c r="M420" s="236"/>
      <c r="N420" s="237"/>
      <c r="O420" s="92"/>
      <c r="P420" s="92"/>
      <c r="Q420" s="92"/>
      <c r="R420" s="92"/>
      <c r="S420" s="92"/>
      <c r="T420" s="93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180</v>
      </c>
      <c r="AU420" s="18" t="s">
        <v>85</v>
      </c>
    </row>
    <row r="421" s="2" customFormat="1" ht="24.15" customHeight="1">
      <c r="A421" s="39"/>
      <c r="B421" s="40"/>
      <c r="C421" s="220" t="s">
        <v>954</v>
      </c>
      <c r="D421" s="220" t="s">
        <v>174</v>
      </c>
      <c r="E421" s="221" t="s">
        <v>2606</v>
      </c>
      <c r="F421" s="222" t="s">
        <v>2607</v>
      </c>
      <c r="G421" s="223" t="s">
        <v>1701</v>
      </c>
      <c r="H421" s="224">
        <v>23</v>
      </c>
      <c r="I421" s="225"/>
      <c r="J421" s="226">
        <f>ROUND(I421*H421,2)</f>
        <v>0</v>
      </c>
      <c r="K421" s="222" t="s">
        <v>1</v>
      </c>
      <c r="L421" s="45"/>
      <c r="M421" s="227" t="s">
        <v>1</v>
      </c>
      <c r="N421" s="228" t="s">
        <v>41</v>
      </c>
      <c r="O421" s="92"/>
      <c r="P421" s="229">
        <f>O421*H421</f>
        <v>0</v>
      </c>
      <c r="Q421" s="229">
        <v>0</v>
      </c>
      <c r="R421" s="229">
        <f>Q421*H421</f>
        <v>0</v>
      </c>
      <c r="S421" s="229">
        <v>0</v>
      </c>
      <c r="T421" s="230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1" t="s">
        <v>178</v>
      </c>
      <c r="AT421" s="231" t="s">
        <v>174</v>
      </c>
      <c r="AU421" s="231" t="s">
        <v>85</v>
      </c>
      <c r="AY421" s="18" t="s">
        <v>173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18" t="s">
        <v>83</v>
      </c>
      <c r="BK421" s="232">
        <f>ROUND(I421*H421,2)</f>
        <v>0</v>
      </c>
      <c r="BL421" s="18" t="s">
        <v>178</v>
      </c>
      <c r="BM421" s="231" t="s">
        <v>957</v>
      </c>
    </row>
    <row r="422" s="2" customFormat="1">
      <c r="A422" s="39"/>
      <c r="B422" s="40"/>
      <c r="C422" s="41"/>
      <c r="D422" s="233" t="s">
        <v>180</v>
      </c>
      <c r="E422" s="41"/>
      <c r="F422" s="234" t="s">
        <v>2608</v>
      </c>
      <c r="G422" s="41"/>
      <c r="H422" s="41"/>
      <c r="I422" s="235"/>
      <c r="J422" s="41"/>
      <c r="K422" s="41"/>
      <c r="L422" s="45"/>
      <c r="M422" s="236"/>
      <c r="N422" s="237"/>
      <c r="O422" s="92"/>
      <c r="P422" s="92"/>
      <c r="Q422" s="92"/>
      <c r="R422" s="92"/>
      <c r="S422" s="92"/>
      <c r="T422" s="93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180</v>
      </c>
      <c r="AU422" s="18" t="s">
        <v>85</v>
      </c>
    </row>
    <row r="423" s="2" customFormat="1" ht="33" customHeight="1">
      <c r="A423" s="39"/>
      <c r="B423" s="40"/>
      <c r="C423" s="220" t="s">
        <v>670</v>
      </c>
      <c r="D423" s="220" t="s">
        <v>174</v>
      </c>
      <c r="E423" s="221" t="s">
        <v>2609</v>
      </c>
      <c r="F423" s="222" t="s">
        <v>2610</v>
      </c>
      <c r="G423" s="223" t="s">
        <v>1701</v>
      </c>
      <c r="H423" s="224">
        <v>13</v>
      </c>
      <c r="I423" s="225"/>
      <c r="J423" s="226">
        <f>ROUND(I423*H423,2)</f>
        <v>0</v>
      </c>
      <c r="K423" s="222" t="s">
        <v>1</v>
      </c>
      <c r="L423" s="45"/>
      <c r="M423" s="227" t="s">
        <v>1</v>
      </c>
      <c r="N423" s="228" t="s">
        <v>41</v>
      </c>
      <c r="O423" s="92"/>
      <c r="P423" s="229">
        <f>O423*H423</f>
        <v>0</v>
      </c>
      <c r="Q423" s="229">
        <v>0</v>
      </c>
      <c r="R423" s="229">
        <f>Q423*H423</f>
        <v>0</v>
      </c>
      <c r="S423" s="229">
        <v>0</v>
      </c>
      <c r="T423" s="230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1" t="s">
        <v>178</v>
      </c>
      <c r="AT423" s="231" t="s">
        <v>174</v>
      </c>
      <c r="AU423" s="231" t="s">
        <v>85</v>
      </c>
      <c r="AY423" s="18" t="s">
        <v>173</v>
      </c>
      <c r="BE423" s="232">
        <f>IF(N423="základní",J423,0)</f>
        <v>0</v>
      </c>
      <c r="BF423" s="232">
        <f>IF(N423="snížená",J423,0)</f>
        <v>0</v>
      </c>
      <c r="BG423" s="232">
        <f>IF(N423="zákl. přenesená",J423,0)</f>
        <v>0</v>
      </c>
      <c r="BH423" s="232">
        <f>IF(N423="sníž. přenesená",J423,0)</f>
        <v>0</v>
      </c>
      <c r="BI423" s="232">
        <f>IF(N423="nulová",J423,0)</f>
        <v>0</v>
      </c>
      <c r="BJ423" s="18" t="s">
        <v>83</v>
      </c>
      <c r="BK423" s="232">
        <f>ROUND(I423*H423,2)</f>
        <v>0</v>
      </c>
      <c r="BL423" s="18" t="s">
        <v>178</v>
      </c>
      <c r="BM423" s="231" t="s">
        <v>961</v>
      </c>
    </row>
    <row r="424" s="2" customFormat="1">
      <c r="A424" s="39"/>
      <c r="B424" s="40"/>
      <c r="C424" s="41"/>
      <c r="D424" s="233" t="s">
        <v>180</v>
      </c>
      <c r="E424" s="41"/>
      <c r="F424" s="234" t="s">
        <v>2608</v>
      </c>
      <c r="G424" s="41"/>
      <c r="H424" s="41"/>
      <c r="I424" s="235"/>
      <c r="J424" s="41"/>
      <c r="K424" s="41"/>
      <c r="L424" s="45"/>
      <c r="M424" s="236"/>
      <c r="N424" s="237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180</v>
      </c>
      <c r="AU424" s="18" t="s">
        <v>85</v>
      </c>
    </row>
    <row r="425" s="2" customFormat="1" ht="49.05" customHeight="1">
      <c r="A425" s="39"/>
      <c r="B425" s="40"/>
      <c r="C425" s="220" t="s">
        <v>963</v>
      </c>
      <c r="D425" s="220" t="s">
        <v>174</v>
      </c>
      <c r="E425" s="221" t="s">
        <v>2611</v>
      </c>
      <c r="F425" s="222" t="s">
        <v>2612</v>
      </c>
      <c r="G425" s="223" t="s">
        <v>1701</v>
      </c>
      <c r="H425" s="224">
        <v>5</v>
      </c>
      <c r="I425" s="225"/>
      <c r="J425" s="226">
        <f>ROUND(I425*H425,2)</f>
        <v>0</v>
      </c>
      <c r="K425" s="222" t="s">
        <v>1</v>
      </c>
      <c r="L425" s="45"/>
      <c r="M425" s="227" t="s">
        <v>1</v>
      </c>
      <c r="N425" s="228" t="s">
        <v>41</v>
      </c>
      <c r="O425" s="92"/>
      <c r="P425" s="229">
        <f>O425*H425</f>
        <v>0</v>
      </c>
      <c r="Q425" s="229">
        <v>0</v>
      </c>
      <c r="R425" s="229">
        <f>Q425*H425</f>
        <v>0</v>
      </c>
      <c r="S425" s="229">
        <v>0</v>
      </c>
      <c r="T425" s="230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1" t="s">
        <v>178</v>
      </c>
      <c r="AT425" s="231" t="s">
        <v>174</v>
      </c>
      <c r="AU425" s="231" t="s">
        <v>85</v>
      </c>
      <c r="AY425" s="18" t="s">
        <v>173</v>
      </c>
      <c r="BE425" s="232">
        <f>IF(N425="základní",J425,0)</f>
        <v>0</v>
      </c>
      <c r="BF425" s="232">
        <f>IF(N425="snížená",J425,0)</f>
        <v>0</v>
      </c>
      <c r="BG425" s="232">
        <f>IF(N425="zákl. přenesená",J425,0)</f>
        <v>0</v>
      </c>
      <c r="BH425" s="232">
        <f>IF(N425="sníž. přenesená",J425,0)</f>
        <v>0</v>
      </c>
      <c r="BI425" s="232">
        <f>IF(N425="nulová",J425,0)</f>
        <v>0</v>
      </c>
      <c r="BJ425" s="18" t="s">
        <v>83</v>
      </c>
      <c r="BK425" s="232">
        <f>ROUND(I425*H425,2)</f>
        <v>0</v>
      </c>
      <c r="BL425" s="18" t="s">
        <v>178</v>
      </c>
      <c r="BM425" s="231" t="s">
        <v>966</v>
      </c>
    </row>
    <row r="426" s="2" customFormat="1">
      <c r="A426" s="39"/>
      <c r="B426" s="40"/>
      <c r="C426" s="41"/>
      <c r="D426" s="233" t="s">
        <v>180</v>
      </c>
      <c r="E426" s="41"/>
      <c r="F426" s="234" t="s">
        <v>2613</v>
      </c>
      <c r="G426" s="41"/>
      <c r="H426" s="41"/>
      <c r="I426" s="235"/>
      <c r="J426" s="41"/>
      <c r="K426" s="41"/>
      <c r="L426" s="45"/>
      <c r="M426" s="236"/>
      <c r="N426" s="237"/>
      <c r="O426" s="92"/>
      <c r="P426" s="92"/>
      <c r="Q426" s="92"/>
      <c r="R426" s="92"/>
      <c r="S426" s="92"/>
      <c r="T426" s="93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180</v>
      </c>
      <c r="AU426" s="18" t="s">
        <v>85</v>
      </c>
    </row>
    <row r="427" s="2" customFormat="1" ht="66.75" customHeight="1">
      <c r="A427" s="39"/>
      <c r="B427" s="40"/>
      <c r="C427" s="220" t="s">
        <v>676</v>
      </c>
      <c r="D427" s="220" t="s">
        <v>174</v>
      </c>
      <c r="E427" s="221" t="s">
        <v>2614</v>
      </c>
      <c r="F427" s="222" t="s">
        <v>2615</v>
      </c>
      <c r="G427" s="223" t="s">
        <v>1701</v>
      </c>
      <c r="H427" s="224">
        <v>1</v>
      </c>
      <c r="I427" s="225"/>
      <c r="J427" s="226">
        <f>ROUND(I427*H427,2)</f>
        <v>0</v>
      </c>
      <c r="K427" s="222" t="s">
        <v>1</v>
      </c>
      <c r="L427" s="45"/>
      <c r="M427" s="227" t="s">
        <v>1</v>
      </c>
      <c r="N427" s="228" t="s">
        <v>41</v>
      </c>
      <c r="O427" s="92"/>
      <c r="P427" s="229">
        <f>O427*H427</f>
        <v>0</v>
      </c>
      <c r="Q427" s="229">
        <v>0</v>
      </c>
      <c r="R427" s="229">
        <f>Q427*H427</f>
        <v>0</v>
      </c>
      <c r="S427" s="229">
        <v>0</v>
      </c>
      <c r="T427" s="230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1" t="s">
        <v>178</v>
      </c>
      <c r="AT427" s="231" t="s">
        <v>174</v>
      </c>
      <c r="AU427" s="231" t="s">
        <v>85</v>
      </c>
      <c r="AY427" s="18" t="s">
        <v>173</v>
      </c>
      <c r="BE427" s="232">
        <f>IF(N427="základní",J427,0)</f>
        <v>0</v>
      </c>
      <c r="BF427" s="232">
        <f>IF(N427="snížená",J427,0)</f>
        <v>0</v>
      </c>
      <c r="BG427" s="232">
        <f>IF(N427="zákl. přenesená",J427,0)</f>
        <v>0</v>
      </c>
      <c r="BH427" s="232">
        <f>IF(N427="sníž. přenesená",J427,0)</f>
        <v>0</v>
      </c>
      <c r="BI427" s="232">
        <f>IF(N427="nulová",J427,0)</f>
        <v>0</v>
      </c>
      <c r="BJ427" s="18" t="s">
        <v>83</v>
      </c>
      <c r="BK427" s="232">
        <f>ROUND(I427*H427,2)</f>
        <v>0</v>
      </c>
      <c r="BL427" s="18" t="s">
        <v>178</v>
      </c>
      <c r="BM427" s="231" t="s">
        <v>970</v>
      </c>
    </row>
    <row r="428" s="2" customFormat="1">
      <c r="A428" s="39"/>
      <c r="B428" s="40"/>
      <c r="C428" s="41"/>
      <c r="D428" s="233" t="s">
        <v>180</v>
      </c>
      <c r="E428" s="41"/>
      <c r="F428" s="234" t="s">
        <v>2616</v>
      </c>
      <c r="G428" s="41"/>
      <c r="H428" s="41"/>
      <c r="I428" s="235"/>
      <c r="J428" s="41"/>
      <c r="K428" s="41"/>
      <c r="L428" s="45"/>
      <c r="M428" s="236"/>
      <c r="N428" s="237"/>
      <c r="O428" s="92"/>
      <c r="P428" s="92"/>
      <c r="Q428" s="92"/>
      <c r="R428" s="92"/>
      <c r="S428" s="92"/>
      <c r="T428" s="93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180</v>
      </c>
      <c r="AU428" s="18" t="s">
        <v>85</v>
      </c>
    </row>
    <row r="429" s="2" customFormat="1" ht="24.15" customHeight="1">
      <c r="A429" s="39"/>
      <c r="B429" s="40"/>
      <c r="C429" s="220" t="s">
        <v>972</v>
      </c>
      <c r="D429" s="220" t="s">
        <v>174</v>
      </c>
      <c r="E429" s="221" t="s">
        <v>2617</v>
      </c>
      <c r="F429" s="222" t="s">
        <v>2618</v>
      </c>
      <c r="G429" s="223" t="s">
        <v>1701</v>
      </c>
      <c r="H429" s="224">
        <v>4</v>
      </c>
      <c r="I429" s="225"/>
      <c r="J429" s="226">
        <f>ROUND(I429*H429,2)</f>
        <v>0</v>
      </c>
      <c r="K429" s="222" t="s">
        <v>1</v>
      </c>
      <c r="L429" s="45"/>
      <c r="M429" s="227" t="s">
        <v>1</v>
      </c>
      <c r="N429" s="228" t="s">
        <v>41</v>
      </c>
      <c r="O429" s="92"/>
      <c r="P429" s="229">
        <f>O429*H429</f>
        <v>0</v>
      </c>
      <c r="Q429" s="229">
        <v>0</v>
      </c>
      <c r="R429" s="229">
        <f>Q429*H429</f>
        <v>0</v>
      </c>
      <c r="S429" s="229">
        <v>0</v>
      </c>
      <c r="T429" s="230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1" t="s">
        <v>178</v>
      </c>
      <c r="AT429" s="231" t="s">
        <v>174</v>
      </c>
      <c r="AU429" s="231" t="s">
        <v>85</v>
      </c>
      <c r="AY429" s="18" t="s">
        <v>173</v>
      </c>
      <c r="BE429" s="232">
        <f>IF(N429="základní",J429,0)</f>
        <v>0</v>
      </c>
      <c r="BF429" s="232">
        <f>IF(N429="snížená",J429,0)</f>
        <v>0</v>
      </c>
      <c r="BG429" s="232">
        <f>IF(N429="zákl. přenesená",J429,0)</f>
        <v>0</v>
      </c>
      <c r="BH429" s="232">
        <f>IF(N429="sníž. přenesená",J429,0)</f>
        <v>0</v>
      </c>
      <c r="BI429" s="232">
        <f>IF(N429="nulová",J429,0)</f>
        <v>0</v>
      </c>
      <c r="BJ429" s="18" t="s">
        <v>83</v>
      </c>
      <c r="BK429" s="232">
        <f>ROUND(I429*H429,2)</f>
        <v>0</v>
      </c>
      <c r="BL429" s="18" t="s">
        <v>178</v>
      </c>
      <c r="BM429" s="231" t="s">
        <v>975</v>
      </c>
    </row>
    <row r="430" s="2" customFormat="1">
      <c r="A430" s="39"/>
      <c r="B430" s="40"/>
      <c r="C430" s="41"/>
      <c r="D430" s="233" t="s">
        <v>180</v>
      </c>
      <c r="E430" s="41"/>
      <c r="F430" s="234" t="s">
        <v>2619</v>
      </c>
      <c r="G430" s="41"/>
      <c r="H430" s="41"/>
      <c r="I430" s="235"/>
      <c r="J430" s="41"/>
      <c r="K430" s="41"/>
      <c r="L430" s="45"/>
      <c r="M430" s="236"/>
      <c r="N430" s="237"/>
      <c r="O430" s="92"/>
      <c r="P430" s="92"/>
      <c r="Q430" s="92"/>
      <c r="R430" s="92"/>
      <c r="S430" s="92"/>
      <c r="T430" s="93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180</v>
      </c>
      <c r="AU430" s="18" t="s">
        <v>85</v>
      </c>
    </row>
    <row r="431" s="2" customFormat="1" ht="24.15" customHeight="1">
      <c r="A431" s="39"/>
      <c r="B431" s="40"/>
      <c r="C431" s="220" t="s">
        <v>679</v>
      </c>
      <c r="D431" s="220" t="s">
        <v>174</v>
      </c>
      <c r="E431" s="221" t="s">
        <v>2620</v>
      </c>
      <c r="F431" s="222" t="s">
        <v>2621</v>
      </c>
      <c r="G431" s="223" t="s">
        <v>1701</v>
      </c>
      <c r="H431" s="224">
        <v>5</v>
      </c>
      <c r="I431" s="225"/>
      <c r="J431" s="226">
        <f>ROUND(I431*H431,2)</f>
        <v>0</v>
      </c>
      <c r="K431" s="222" t="s">
        <v>1</v>
      </c>
      <c r="L431" s="45"/>
      <c r="M431" s="227" t="s">
        <v>1</v>
      </c>
      <c r="N431" s="228" t="s">
        <v>41</v>
      </c>
      <c r="O431" s="92"/>
      <c r="P431" s="229">
        <f>O431*H431</f>
        <v>0</v>
      </c>
      <c r="Q431" s="229">
        <v>0</v>
      </c>
      <c r="R431" s="229">
        <f>Q431*H431</f>
        <v>0</v>
      </c>
      <c r="S431" s="229">
        <v>0</v>
      </c>
      <c r="T431" s="230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1" t="s">
        <v>178</v>
      </c>
      <c r="AT431" s="231" t="s">
        <v>174</v>
      </c>
      <c r="AU431" s="231" t="s">
        <v>85</v>
      </c>
      <c r="AY431" s="18" t="s">
        <v>173</v>
      </c>
      <c r="BE431" s="232">
        <f>IF(N431="základní",J431,0)</f>
        <v>0</v>
      </c>
      <c r="BF431" s="232">
        <f>IF(N431="snížená",J431,0)</f>
        <v>0</v>
      </c>
      <c r="BG431" s="232">
        <f>IF(N431="zákl. přenesená",J431,0)</f>
        <v>0</v>
      </c>
      <c r="BH431" s="232">
        <f>IF(N431="sníž. přenesená",J431,0)</f>
        <v>0</v>
      </c>
      <c r="BI431" s="232">
        <f>IF(N431="nulová",J431,0)</f>
        <v>0</v>
      </c>
      <c r="BJ431" s="18" t="s">
        <v>83</v>
      </c>
      <c r="BK431" s="232">
        <f>ROUND(I431*H431,2)</f>
        <v>0</v>
      </c>
      <c r="BL431" s="18" t="s">
        <v>178</v>
      </c>
      <c r="BM431" s="231" t="s">
        <v>979</v>
      </c>
    </row>
    <row r="432" s="2" customFormat="1">
      <c r="A432" s="39"/>
      <c r="B432" s="40"/>
      <c r="C432" s="41"/>
      <c r="D432" s="233" t="s">
        <v>180</v>
      </c>
      <c r="E432" s="41"/>
      <c r="F432" s="234" t="s">
        <v>2619</v>
      </c>
      <c r="G432" s="41"/>
      <c r="H432" s="41"/>
      <c r="I432" s="235"/>
      <c r="J432" s="41"/>
      <c r="K432" s="41"/>
      <c r="L432" s="45"/>
      <c r="M432" s="236"/>
      <c r="N432" s="237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180</v>
      </c>
      <c r="AU432" s="18" t="s">
        <v>85</v>
      </c>
    </row>
    <row r="433" s="2" customFormat="1" ht="24.15" customHeight="1">
      <c r="A433" s="39"/>
      <c r="B433" s="40"/>
      <c r="C433" s="220" t="s">
        <v>982</v>
      </c>
      <c r="D433" s="220" t="s">
        <v>174</v>
      </c>
      <c r="E433" s="221" t="s">
        <v>2622</v>
      </c>
      <c r="F433" s="222" t="s">
        <v>2623</v>
      </c>
      <c r="G433" s="223" t="s">
        <v>1701</v>
      </c>
      <c r="H433" s="224">
        <v>50</v>
      </c>
      <c r="I433" s="225"/>
      <c r="J433" s="226">
        <f>ROUND(I433*H433,2)</f>
        <v>0</v>
      </c>
      <c r="K433" s="222" t="s">
        <v>1</v>
      </c>
      <c r="L433" s="45"/>
      <c r="M433" s="227" t="s">
        <v>1</v>
      </c>
      <c r="N433" s="228" t="s">
        <v>41</v>
      </c>
      <c r="O433" s="92"/>
      <c r="P433" s="229">
        <f>O433*H433</f>
        <v>0</v>
      </c>
      <c r="Q433" s="229">
        <v>0</v>
      </c>
      <c r="R433" s="229">
        <f>Q433*H433</f>
        <v>0</v>
      </c>
      <c r="S433" s="229">
        <v>0</v>
      </c>
      <c r="T433" s="230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1" t="s">
        <v>178</v>
      </c>
      <c r="AT433" s="231" t="s">
        <v>174</v>
      </c>
      <c r="AU433" s="231" t="s">
        <v>85</v>
      </c>
      <c r="AY433" s="18" t="s">
        <v>173</v>
      </c>
      <c r="BE433" s="232">
        <f>IF(N433="základní",J433,0)</f>
        <v>0</v>
      </c>
      <c r="BF433" s="232">
        <f>IF(N433="snížená",J433,0)</f>
        <v>0</v>
      </c>
      <c r="BG433" s="232">
        <f>IF(N433="zákl. přenesená",J433,0)</f>
        <v>0</v>
      </c>
      <c r="BH433" s="232">
        <f>IF(N433="sníž. přenesená",J433,0)</f>
        <v>0</v>
      </c>
      <c r="BI433" s="232">
        <f>IF(N433="nulová",J433,0)</f>
        <v>0</v>
      </c>
      <c r="BJ433" s="18" t="s">
        <v>83</v>
      </c>
      <c r="BK433" s="232">
        <f>ROUND(I433*H433,2)</f>
        <v>0</v>
      </c>
      <c r="BL433" s="18" t="s">
        <v>178</v>
      </c>
      <c r="BM433" s="231" t="s">
        <v>985</v>
      </c>
    </row>
    <row r="434" s="2" customFormat="1">
      <c r="A434" s="39"/>
      <c r="B434" s="40"/>
      <c r="C434" s="41"/>
      <c r="D434" s="233" t="s">
        <v>180</v>
      </c>
      <c r="E434" s="41"/>
      <c r="F434" s="234" t="s">
        <v>2624</v>
      </c>
      <c r="G434" s="41"/>
      <c r="H434" s="41"/>
      <c r="I434" s="235"/>
      <c r="J434" s="41"/>
      <c r="K434" s="41"/>
      <c r="L434" s="45"/>
      <c r="M434" s="236"/>
      <c r="N434" s="237"/>
      <c r="O434" s="92"/>
      <c r="P434" s="92"/>
      <c r="Q434" s="92"/>
      <c r="R434" s="92"/>
      <c r="S434" s="92"/>
      <c r="T434" s="93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180</v>
      </c>
      <c r="AU434" s="18" t="s">
        <v>85</v>
      </c>
    </row>
    <row r="435" s="2" customFormat="1" ht="24.15" customHeight="1">
      <c r="A435" s="39"/>
      <c r="B435" s="40"/>
      <c r="C435" s="220" t="s">
        <v>683</v>
      </c>
      <c r="D435" s="220" t="s">
        <v>174</v>
      </c>
      <c r="E435" s="221" t="s">
        <v>2625</v>
      </c>
      <c r="F435" s="222" t="s">
        <v>2626</v>
      </c>
      <c r="G435" s="223" t="s">
        <v>353</v>
      </c>
      <c r="H435" s="224">
        <v>65</v>
      </c>
      <c r="I435" s="225"/>
      <c r="J435" s="226">
        <f>ROUND(I435*H435,2)</f>
        <v>0</v>
      </c>
      <c r="K435" s="222" t="s">
        <v>1</v>
      </c>
      <c r="L435" s="45"/>
      <c r="M435" s="227" t="s">
        <v>1</v>
      </c>
      <c r="N435" s="228" t="s">
        <v>41</v>
      </c>
      <c r="O435" s="92"/>
      <c r="P435" s="229">
        <f>O435*H435</f>
        <v>0</v>
      </c>
      <c r="Q435" s="229">
        <v>0</v>
      </c>
      <c r="R435" s="229">
        <f>Q435*H435</f>
        <v>0</v>
      </c>
      <c r="S435" s="229">
        <v>0</v>
      </c>
      <c r="T435" s="230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1" t="s">
        <v>178</v>
      </c>
      <c r="AT435" s="231" t="s">
        <v>174</v>
      </c>
      <c r="AU435" s="231" t="s">
        <v>85</v>
      </c>
      <c r="AY435" s="18" t="s">
        <v>173</v>
      </c>
      <c r="BE435" s="232">
        <f>IF(N435="základní",J435,0)</f>
        <v>0</v>
      </c>
      <c r="BF435" s="232">
        <f>IF(N435="snížená",J435,0)</f>
        <v>0</v>
      </c>
      <c r="BG435" s="232">
        <f>IF(N435="zákl. přenesená",J435,0)</f>
        <v>0</v>
      </c>
      <c r="BH435" s="232">
        <f>IF(N435="sníž. přenesená",J435,0)</f>
        <v>0</v>
      </c>
      <c r="BI435" s="232">
        <f>IF(N435="nulová",J435,0)</f>
        <v>0</v>
      </c>
      <c r="BJ435" s="18" t="s">
        <v>83</v>
      </c>
      <c r="BK435" s="232">
        <f>ROUND(I435*H435,2)</f>
        <v>0</v>
      </c>
      <c r="BL435" s="18" t="s">
        <v>178</v>
      </c>
      <c r="BM435" s="231" t="s">
        <v>989</v>
      </c>
    </row>
    <row r="436" s="2" customFormat="1">
      <c r="A436" s="39"/>
      <c r="B436" s="40"/>
      <c r="C436" s="41"/>
      <c r="D436" s="233" t="s">
        <v>180</v>
      </c>
      <c r="E436" s="41"/>
      <c r="F436" s="234" t="s">
        <v>2627</v>
      </c>
      <c r="G436" s="41"/>
      <c r="H436" s="41"/>
      <c r="I436" s="235"/>
      <c r="J436" s="41"/>
      <c r="K436" s="41"/>
      <c r="L436" s="45"/>
      <c r="M436" s="236"/>
      <c r="N436" s="237"/>
      <c r="O436" s="92"/>
      <c r="P436" s="92"/>
      <c r="Q436" s="92"/>
      <c r="R436" s="92"/>
      <c r="S436" s="92"/>
      <c r="T436" s="93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180</v>
      </c>
      <c r="AU436" s="18" t="s">
        <v>85</v>
      </c>
    </row>
    <row r="437" s="2" customFormat="1" ht="37.8" customHeight="1">
      <c r="A437" s="39"/>
      <c r="B437" s="40"/>
      <c r="C437" s="220" t="s">
        <v>991</v>
      </c>
      <c r="D437" s="220" t="s">
        <v>174</v>
      </c>
      <c r="E437" s="221" t="s">
        <v>2628</v>
      </c>
      <c r="F437" s="222" t="s">
        <v>2629</v>
      </c>
      <c r="G437" s="223" t="s">
        <v>353</v>
      </c>
      <c r="H437" s="224">
        <v>55</v>
      </c>
      <c r="I437" s="225"/>
      <c r="J437" s="226">
        <f>ROUND(I437*H437,2)</f>
        <v>0</v>
      </c>
      <c r="K437" s="222" t="s">
        <v>1</v>
      </c>
      <c r="L437" s="45"/>
      <c r="M437" s="227" t="s">
        <v>1</v>
      </c>
      <c r="N437" s="228" t="s">
        <v>41</v>
      </c>
      <c r="O437" s="92"/>
      <c r="P437" s="229">
        <f>O437*H437</f>
        <v>0</v>
      </c>
      <c r="Q437" s="229">
        <v>0</v>
      </c>
      <c r="R437" s="229">
        <f>Q437*H437</f>
        <v>0</v>
      </c>
      <c r="S437" s="229">
        <v>0</v>
      </c>
      <c r="T437" s="230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1" t="s">
        <v>178</v>
      </c>
      <c r="AT437" s="231" t="s">
        <v>174</v>
      </c>
      <c r="AU437" s="231" t="s">
        <v>85</v>
      </c>
      <c r="AY437" s="18" t="s">
        <v>173</v>
      </c>
      <c r="BE437" s="232">
        <f>IF(N437="základní",J437,0)</f>
        <v>0</v>
      </c>
      <c r="BF437" s="232">
        <f>IF(N437="snížená",J437,0)</f>
        <v>0</v>
      </c>
      <c r="BG437" s="232">
        <f>IF(N437="zákl. přenesená",J437,0)</f>
        <v>0</v>
      </c>
      <c r="BH437" s="232">
        <f>IF(N437="sníž. přenesená",J437,0)</f>
        <v>0</v>
      </c>
      <c r="BI437" s="232">
        <f>IF(N437="nulová",J437,0)</f>
        <v>0</v>
      </c>
      <c r="BJ437" s="18" t="s">
        <v>83</v>
      </c>
      <c r="BK437" s="232">
        <f>ROUND(I437*H437,2)</f>
        <v>0</v>
      </c>
      <c r="BL437" s="18" t="s">
        <v>178</v>
      </c>
      <c r="BM437" s="231" t="s">
        <v>994</v>
      </c>
    </row>
    <row r="438" s="2" customFormat="1">
      <c r="A438" s="39"/>
      <c r="B438" s="40"/>
      <c r="C438" s="41"/>
      <c r="D438" s="233" t="s">
        <v>180</v>
      </c>
      <c r="E438" s="41"/>
      <c r="F438" s="234" t="s">
        <v>2627</v>
      </c>
      <c r="G438" s="41"/>
      <c r="H438" s="41"/>
      <c r="I438" s="235"/>
      <c r="J438" s="41"/>
      <c r="K438" s="41"/>
      <c r="L438" s="45"/>
      <c r="M438" s="236"/>
      <c r="N438" s="237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180</v>
      </c>
      <c r="AU438" s="18" t="s">
        <v>85</v>
      </c>
    </row>
    <row r="439" s="2" customFormat="1" ht="24.15" customHeight="1">
      <c r="A439" s="39"/>
      <c r="B439" s="40"/>
      <c r="C439" s="220" t="s">
        <v>686</v>
      </c>
      <c r="D439" s="220" t="s">
        <v>174</v>
      </c>
      <c r="E439" s="221" t="s">
        <v>2630</v>
      </c>
      <c r="F439" s="222" t="s">
        <v>2631</v>
      </c>
      <c r="G439" s="223" t="s">
        <v>353</v>
      </c>
      <c r="H439" s="224">
        <v>55</v>
      </c>
      <c r="I439" s="225"/>
      <c r="J439" s="226">
        <f>ROUND(I439*H439,2)</f>
        <v>0</v>
      </c>
      <c r="K439" s="222" t="s">
        <v>1</v>
      </c>
      <c r="L439" s="45"/>
      <c r="M439" s="227" t="s">
        <v>1</v>
      </c>
      <c r="N439" s="228" t="s">
        <v>41</v>
      </c>
      <c r="O439" s="92"/>
      <c r="P439" s="229">
        <f>O439*H439</f>
        <v>0</v>
      </c>
      <c r="Q439" s="229">
        <v>0</v>
      </c>
      <c r="R439" s="229">
        <f>Q439*H439</f>
        <v>0</v>
      </c>
      <c r="S439" s="229">
        <v>0</v>
      </c>
      <c r="T439" s="230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1" t="s">
        <v>178</v>
      </c>
      <c r="AT439" s="231" t="s">
        <v>174</v>
      </c>
      <c r="AU439" s="231" t="s">
        <v>85</v>
      </c>
      <c r="AY439" s="18" t="s">
        <v>173</v>
      </c>
      <c r="BE439" s="232">
        <f>IF(N439="základní",J439,0)</f>
        <v>0</v>
      </c>
      <c r="BF439" s="232">
        <f>IF(N439="snížená",J439,0)</f>
        <v>0</v>
      </c>
      <c r="BG439" s="232">
        <f>IF(N439="zákl. přenesená",J439,0)</f>
        <v>0</v>
      </c>
      <c r="BH439" s="232">
        <f>IF(N439="sníž. přenesená",J439,0)</f>
        <v>0</v>
      </c>
      <c r="BI439" s="232">
        <f>IF(N439="nulová",J439,0)</f>
        <v>0</v>
      </c>
      <c r="BJ439" s="18" t="s">
        <v>83</v>
      </c>
      <c r="BK439" s="232">
        <f>ROUND(I439*H439,2)</f>
        <v>0</v>
      </c>
      <c r="BL439" s="18" t="s">
        <v>178</v>
      </c>
      <c r="BM439" s="231" t="s">
        <v>998</v>
      </c>
    </row>
    <row r="440" s="2" customFormat="1">
      <c r="A440" s="39"/>
      <c r="B440" s="40"/>
      <c r="C440" s="41"/>
      <c r="D440" s="233" t="s">
        <v>180</v>
      </c>
      <c r="E440" s="41"/>
      <c r="F440" s="234" t="s">
        <v>2627</v>
      </c>
      <c r="G440" s="41"/>
      <c r="H440" s="41"/>
      <c r="I440" s="235"/>
      <c r="J440" s="41"/>
      <c r="K440" s="41"/>
      <c r="L440" s="45"/>
      <c r="M440" s="236"/>
      <c r="N440" s="237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180</v>
      </c>
      <c r="AU440" s="18" t="s">
        <v>85</v>
      </c>
    </row>
    <row r="441" s="2" customFormat="1" ht="16.5" customHeight="1">
      <c r="A441" s="39"/>
      <c r="B441" s="40"/>
      <c r="C441" s="220" t="s">
        <v>1000</v>
      </c>
      <c r="D441" s="220" t="s">
        <v>174</v>
      </c>
      <c r="E441" s="221" t="s">
        <v>2632</v>
      </c>
      <c r="F441" s="222" t="s">
        <v>2342</v>
      </c>
      <c r="G441" s="223" t="s">
        <v>353</v>
      </c>
      <c r="H441" s="224">
        <v>115</v>
      </c>
      <c r="I441" s="225"/>
      <c r="J441" s="226">
        <f>ROUND(I441*H441,2)</f>
        <v>0</v>
      </c>
      <c r="K441" s="222" t="s">
        <v>1</v>
      </c>
      <c r="L441" s="45"/>
      <c r="M441" s="227" t="s">
        <v>1</v>
      </c>
      <c r="N441" s="228" t="s">
        <v>41</v>
      </c>
      <c r="O441" s="92"/>
      <c r="P441" s="229">
        <f>O441*H441</f>
        <v>0</v>
      </c>
      <c r="Q441" s="229">
        <v>0</v>
      </c>
      <c r="R441" s="229">
        <f>Q441*H441</f>
        <v>0</v>
      </c>
      <c r="S441" s="229">
        <v>0</v>
      </c>
      <c r="T441" s="230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1" t="s">
        <v>178</v>
      </c>
      <c r="AT441" s="231" t="s">
        <v>174</v>
      </c>
      <c r="AU441" s="231" t="s">
        <v>85</v>
      </c>
      <c r="AY441" s="18" t="s">
        <v>173</v>
      </c>
      <c r="BE441" s="232">
        <f>IF(N441="základní",J441,0)</f>
        <v>0</v>
      </c>
      <c r="BF441" s="232">
        <f>IF(N441="snížená",J441,0)</f>
        <v>0</v>
      </c>
      <c r="BG441" s="232">
        <f>IF(N441="zákl. přenesená",J441,0)</f>
        <v>0</v>
      </c>
      <c r="BH441" s="232">
        <f>IF(N441="sníž. přenesená",J441,0)</f>
        <v>0</v>
      </c>
      <c r="BI441" s="232">
        <f>IF(N441="nulová",J441,0)</f>
        <v>0</v>
      </c>
      <c r="BJ441" s="18" t="s">
        <v>83</v>
      </c>
      <c r="BK441" s="232">
        <f>ROUND(I441*H441,2)</f>
        <v>0</v>
      </c>
      <c r="BL441" s="18" t="s">
        <v>178</v>
      </c>
      <c r="BM441" s="231" t="s">
        <v>1003</v>
      </c>
    </row>
    <row r="442" s="2" customFormat="1">
      <c r="A442" s="39"/>
      <c r="B442" s="40"/>
      <c r="C442" s="41"/>
      <c r="D442" s="233" t="s">
        <v>180</v>
      </c>
      <c r="E442" s="41"/>
      <c r="F442" s="234" t="s">
        <v>2627</v>
      </c>
      <c r="G442" s="41"/>
      <c r="H442" s="41"/>
      <c r="I442" s="235"/>
      <c r="J442" s="41"/>
      <c r="K442" s="41"/>
      <c r="L442" s="45"/>
      <c r="M442" s="236"/>
      <c r="N442" s="237"/>
      <c r="O442" s="92"/>
      <c r="P442" s="92"/>
      <c r="Q442" s="92"/>
      <c r="R442" s="92"/>
      <c r="S442" s="92"/>
      <c r="T442" s="93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180</v>
      </c>
      <c r="AU442" s="18" t="s">
        <v>85</v>
      </c>
    </row>
    <row r="443" s="2" customFormat="1" ht="24.15" customHeight="1">
      <c r="A443" s="39"/>
      <c r="B443" s="40"/>
      <c r="C443" s="220" t="s">
        <v>690</v>
      </c>
      <c r="D443" s="220" t="s">
        <v>174</v>
      </c>
      <c r="E443" s="221" t="s">
        <v>2633</v>
      </c>
      <c r="F443" s="222" t="s">
        <v>2417</v>
      </c>
      <c r="G443" s="223" t="s">
        <v>353</v>
      </c>
      <c r="H443" s="224">
        <v>290</v>
      </c>
      <c r="I443" s="225"/>
      <c r="J443" s="226">
        <f>ROUND(I443*H443,2)</f>
        <v>0</v>
      </c>
      <c r="K443" s="222" t="s">
        <v>1</v>
      </c>
      <c r="L443" s="45"/>
      <c r="M443" s="227" t="s">
        <v>1</v>
      </c>
      <c r="N443" s="228" t="s">
        <v>41</v>
      </c>
      <c r="O443" s="92"/>
      <c r="P443" s="229">
        <f>O443*H443</f>
        <v>0</v>
      </c>
      <c r="Q443" s="229">
        <v>0</v>
      </c>
      <c r="R443" s="229">
        <f>Q443*H443</f>
        <v>0</v>
      </c>
      <c r="S443" s="229">
        <v>0</v>
      </c>
      <c r="T443" s="230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1" t="s">
        <v>178</v>
      </c>
      <c r="AT443" s="231" t="s">
        <v>174</v>
      </c>
      <c r="AU443" s="231" t="s">
        <v>85</v>
      </c>
      <c r="AY443" s="18" t="s">
        <v>173</v>
      </c>
      <c r="BE443" s="232">
        <f>IF(N443="základní",J443,0)</f>
        <v>0</v>
      </c>
      <c r="BF443" s="232">
        <f>IF(N443="snížená",J443,0)</f>
        <v>0</v>
      </c>
      <c r="BG443" s="232">
        <f>IF(N443="zákl. přenesená",J443,0)</f>
        <v>0</v>
      </c>
      <c r="BH443" s="232">
        <f>IF(N443="sníž. přenesená",J443,0)</f>
        <v>0</v>
      </c>
      <c r="BI443" s="232">
        <f>IF(N443="nulová",J443,0)</f>
        <v>0</v>
      </c>
      <c r="BJ443" s="18" t="s">
        <v>83</v>
      </c>
      <c r="BK443" s="232">
        <f>ROUND(I443*H443,2)</f>
        <v>0</v>
      </c>
      <c r="BL443" s="18" t="s">
        <v>178</v>
      </c>
      <c r="BM443" s="231" t="s">
        <v>1009</v>
      </c>
    </row>
    <row r="444" s="2" customFormat="1">
      <c r="A444" s="39"/>
      <c r="B444" s="40"/>
      <c r="C444" s="41"/>
      <c r="D444" s="233" t="s">
        <v>180</v>
      </c>
      <c r="E444" s="41"/>
      <c r="F444" s="234" t="s">
        <v>2634</v>
      </c>
      <c r="G444" s="41"/>
      <c r="H444" s="41"/>
      <c r="I444" s="235"/>
      <c r="J444" s="41"/>
      <c r="K444" s="41"/>
      <c r="L444" s="45"/>
      <c r="M444" s="236"/>
      <c r="N444" s="237"/>
      <c r="O444" s="92"/>
      <c r="P444" s="92"/>
      <c r="Q444" s="92"/>
      <c r="R444" s="92"/>
      <c r="S444" s="92"/>
      <c r="T444" s="93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180</v>
      </c>
      <c r="AU444" s="18" t="s">
        <v>85</v>
      </c>
    </row>
    <row r="445" s="2" customFormat="1" ht="37.8" customHeight="1">
      <c r="A445" s="39"/>
      <c r="B445" s="40"/>
      <c r="C445" s="220" t="s">
        <v>1011</v>
      </c>
      <c r="D445" s="220" t="s">
        <v>174</v>
      </c>
      <c r="E445" s="221" t="s">
        <v>2635</v>
      </c>
      <c r="F445" s="222" t="s">
        <v>2636</v>
      </c>
      <c r="G445" s="223" t="s">
        <v>1701</v>
      </c>
      <c r="H445" s="224">
        <v>12</v>
      </c>
      <c r="I445" s="225"/>
      <c r="J445" s="226">
        <f>ROUND(I445*H445,2)</f>
        <v>0</v>
      </c>
      <c r="K445" s="222" t="s">
        <v>1</v>
      </c>
      <c r="L445" s="45"/>
      <c r="M445" s="227" t="s">
        <v>1</v>
      </c>
      <c r="N445" s="228" t="s">
        <v>41</v>
      </c>
      <c r="O445" s="92"/>
      <c r="P445" s="229">
        <f>O445*H445</f>
        <v>0</v>
      </c>
      <c r="Q445" s="229">
        <v>0</v>
      </c>
      <c r="R445" s="229">
        <f>Q445*H445</f>
        <v>0</v>
      </c>
      <c r="S445" s="229">
        <v>0</v>
      </c>
      <c r="T445" s="230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1" t="s">
        <v>178</v>
      </c>
      <c r="AT445" s="231" t="s">
        <v>174</v>
      </c>
      <c r="AU445" s="231" t="s">
        <v>85</v>
      </c>
      <c r="AY445" s="18" t="s">
        <v>173</v>
      </c>
      <c r="BE445" s="232">
        <f>IF(N445="základní",J445,0)</f>
        <v>0</v>
      </c>
      <c r="BF445" s="232">
        <f>IF(N445="snížená",J445,0)</f>
        <v>0</v>
      </c>
      <c r="BG445" s="232">
        <f>IF(N445="zákl. přenesená",J445,0)</f>
        <v>0</v>
      </c>
      <c r="BH445" s="232">
        <f>IF(N445="sníž. přenesená",J445,0)</f>
        <v>0</v>
      </c>
      <c r="BI445" s="232">
        <f>IF(N445="nulová",J445,0)</f>
        <v>0</v>
      </c>
      <c r="BJ445" s="18" t="s">
        <v>83</v>
      </c>
      <c r="BK445" s="232">
        <f>ROUND(I445*H445,2)</f>
        <v>0</v>
      </c>
      <c r="BL445" s="18" t="s">
        <v>178</v>
      </c>
      <c r="BM445" s="231" t="s">
        <v>1014</v>
      </c>
    </row>
    <row r="446" s="2" customFormat="1">
      <c r="A446" s="39"/>
      <c r="B446" s="40"/>
      <c r="C446" s="41"/>
      <c r="D446" s="233" t="s">
        <v>180</v>
      </c>
      <c r="E446" s="41"/>
      <c r="F446" s="234" t="s">
        <v>2637</v>
      </c>
      <c r="G446" s="41"/>
      <c r="H446" s="41"/>
      <c r="I446" s="235"/>
      <c r="J446" s="41"/>
      <c r="K446" s="41"/>
      <c r="L446" s="45"/>
      <c r="M446" s="236"/>
      <c r="N446" s="237"/>
      <c r="O446" s="92"/>
      <c r="P446" s="92"/>
      <c r="Q446" s="92"/>
      <c r="R446" s="92"/>
      <c r="S446" s="92"/>
      <c r="T446" s="93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180</v>
      </c>
      <c r="AU446" s="18" t="s">
        <v>85</v>
      </c>
    </row>
    <row r="447" s="2" customFormat="1" ht="49.05" customHeight="1">
      <c r="A447" s="39"/>
      <c r="B447" s="40"/>
      <c r="C447" s="220" t="s">
        <v>693</v>
      </c>
      <c r="D447" s="220" t="s">
        <v>174</v>
      </c>
      <c r="E447" s="221" t="s">
        <v>2638</v>
      </c>
      <c r="F447" s="222" t="s">
        <v>2429</v>
      </c>
      <c r="G447" s="223" t="s">
        <v>1701</v>
      </c>
      <c r="H447" s="224">
        <v>1</v>
      </c>
      <c r="I447" s="225"/>
      <c r="J447" s="226">
        <f>ROUND(I447*H447,2)</f>
        <v>0</v>
      </c>
      <c r="K447" s="222" t="s">
        <v>1</v>
      </c>
      <c r="L447" s="45"/>
      <c r="M447" s="227" t="s">
        <v>1</v>
      </c>
      <c r="N447" s="228" t="s">
        <v>41</v>
      </c>
      <c r="O447" s="92"/>
      <c r="P447" s="229">
        <f>O447*H447</f>
        <v>0</v>
      </c>
      <c r="Q447" s="229">
        <v>0</v>
      </c>
      <c r="R447" s="229">
        <f>Q447*H447</f>
        <v>0</v>
      </c>
      <c r="S447" s="229">
        <v>0</v>
      </c>
      <c r="T447" s="230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1" t="s">
        <v>178</v>
      </c>
      <c r="AT447" s="231" t="s">
        <v>174</v>
      </c>
      <c r="AU447" s="231" t="s">
        <v>85</v>
      </c>
      <c r="AY447" s="18" t="s">
        <v>173</v>
      </c>
      <c r="BE447" s="232">
        <f>IF(N447="základní",J447,0)</f>
        <v>0</v>
      </c>
      <c r="BF447" s="232">
        <f>IF(N447="snížená",J447,0)</f>
        <v>0</v>
      </c>
      <c r="BG447" s="232">
        <f>IF(N447="zákl. přenesená",J447,0)</f>
        <v>0</v>
      </c>
      <c r="BH447" s="232">
        <f>IF(N447="sníž. přenesená",J447,0)</f>
        <v>0</v>
      </c>
      <c r="BI447" s="232">
        <f>IF(N447="nulová",J447,0)</f>
        <v>0</v>
      </c>
      <c r="BJ447" s="18" t="s">
        <v>83</v>
      </c>
      <c r="BK447" s="232">
        <f>ROUND(I447*H447,2)</f>
        <v>0</v>
      </c>
      <c r="BL447" s="18" t="s">
        <v>178</v>
      </c>
      <c r="BM447" s="231" t="s">
        <v>1018</v>
      </c>
    </row>
    <row r="448" s="2" customFormat="1">
      <c r="A448" s="39"/>
      <c r="B448" s="40"/>
      <c r="C448" s="41"/>
      <c r="D448" s="233" t="s">
        <v>180</v>
      </c>
      <c r="E448" s="41"/>
      <c r="F448" s="234" t="s">
        <v>2639</v>
      </c>
      <c r="G448" s="41"/>
      <c r="H448" s="41"/>
      <c r="I448" s="235"/>
      <c r="J448" s="41"/>
      <c r="K448" s="41"/>
      <c r="L448" s="45"/>
      <c r="M448" s="236"/>
      <c r="N448" s="237"/>
      <c r="O448" s="92"/>
      <c r="P448" s="92"/>
      <c r="Q448" s="92"/>
      <c r="R448" s="92"/>
      <c r="S448" s="92"/>
      <c r="T448" s="93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180</v>
      </c>
      <c r="AU448" s="18" t="s">
        <v>85</v>
      </c>
    </row>
    <row r="449" s="2" customFormat="1" ht="37.8" customHeight="1">
      <c r="A449" s="39"/>
      <c r="B449" s="40"/>
      <c r="C449" s="220" t="s">
        <v>1021</v>
      </c>
      <c r="D449" s="220" t="s">
        <v>174</v>
      </c>
      <c r="E449" s="221" t="s">
        <v>2640</v>
      </c>
      <c r="F449" s="222" t="s">
        <v>2641</v>
      </c>
      <c r="G449" s="223" t="s">
        <v>1701</v>
      </c>
      <c r="H449" s="224">
        <v>1</v>
      </c>
      <c r="I449" s="225"/>
      <c r="J449" s="226">
        <f>ROUND(I449*H449,2)</f>
        <v>0</v>
      </c>
      <c r="K449" s="222" t="s">
        <v>1</v>
      </c>
      <c r="L449" s="45"/>
      <c r="M449" s="227" t="s">
        <v>1</v>
      </c>
      <c r="N449" s="228" t="s">
        <v>41</v>
      </c>
      <c r="O449" s="92"/>
      <c r="P449" s="229">
        <f>O449*H449</f>
        <v>0</v>
      </c>
      <c r="Q449" s="229">
        <v>0</v>
      </c>
      <c r="R449" s="229">
        <f>Q449*H449</f>
        <v>0</v>
      </c>
      <c r="S449" s="229">
        <v>0</v>
      </c>
      <c r="T449" s="230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1" t="s">
        <v>178</v>
      </c>
      <c r="AT449" s="231" t="s">
        <v>174</v>
      </c>
      <c r="AU449" s="231" t="s">
        <v>85</v>
      </c>
      <c r="AY449" s="18" t="s">
        <v>173</v>
      </c>
      <c r="BE449" s="232">
        <f>IF(N449="základní",J449,0)</f>
        <v>0</v>
      </c>
      <c r="BF449" s="232">
        <f>IF(N449="snížená",J449,0)</f>
        <v>0</v>
      </c>
      <c r="BG449" s="232">
        <f>IF(N449="zákl. přenesená",J449,0)</f>
        <v>0</v>
      </c>
      <c r="BH449" s="232">
        <f>IF(N449="sníž. přenesená",J449,0)</f>
        <v>0</v>
      </c>
      <c r="BI449" s="232">
        <f>IF(N449="nulová",J449,0)</f>
        <v>0</v>
      </c>
      <c r="BJ449" s="18" t="s">
        <v>83</v>
      </c>
      <c r="BK449" s="232">
        <f>ROUND(I449*H449,2)</f>
        <v>0</v>
      </c>
      <c r="BL449" s="18" t="s">
        <v>178</v>
      </c>
      <c r="BM449" s="231" t="s">
        <v>1024</v>
      </c>
    </row>
    <row r="450" s="2" customFormat="1">
      <c r="A450" s="39"/>
      <c r="B450" s="40"/>
      <c r="C450" s="41"/>
      <c r="D450" s="233" t="s">
        <v>180</v>
      </c>
      <c r="E450" s="41"/>
      <c r="F450" s="234" t="s">
        <v>2486</v>
      </c>
      <c r="G450" s="41"/>
      <c r="H450" s="41"/>
      <c r="I450" s="235"/>
      <c r="J450" s="41"/>
      <c r="K450" s="41"/>
      <c r="L450" s="45"/>
      <c r="M450" s="236"/>
      <c r="N450" s="237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180</v>
      </c>
      <c r="AU450" s="18" t="s">
        <v>85</v>
      </c>
    </row>
    <row r="451" s="11" customFormat="1" ht="22.8" customHeight="1">
      <c r="A451" s="11"/>
      <c r="B451" s="206"/>
      <c r="C451" s="207"/>
      <c r="D451" s="208" t="s">
        <v>75</v>
      </c>
      <c r="E451" s="273" t="s">
        <v>2642</v>
      </c>
      <c r="F451" s="273" t="s">
        <v>2643</v>
      </c>
      <c r="G451" s="207"/>
      <c r="H451" s="207"/>
      <c r="I451" s="210"/>
      <c r="J451" s="274">
        <f>BK451</f>
        <v>0</v>
      </c>
      <c r="K451" s="207"/>
      <c r="L451" s="212"/>
      <c r="M451" s="213"/>
      <c r="N451" s="214"/>
      <c r="O451" s="214"/>
      <c r="P451" s="215">
        <f>SUM(P452:P461)</f>
        <v>0</v>
      </c>
      <c r="Q451" s="214"/>
      <c r="R451" s="215">
        <f>SUM(R452:R461)</f>
        <v>0</v>
      </c>
      <c r="S451" s="214"/>
      <c r="T451" s="216">
        <f>SUM(T452:T461)</f>
        <v>0</v>
      </c>
      <c r="U451" s="11"/>
      <c r="V451" s="11"/>
      <c r="W451" s="11"/>
      <c r="X451" s="11"/>
      <c r="Y451" s="11"/>
      <c r="Z451" s="11"/>
      <c r="AA451" s="11"/>
      <c r="AB451" s="11"/>
      <c r="AC451" s="11"/>
      <c r="AD451" s="11"/>
      <c r="AE451" s="11"/>
      <c r="AR451" s="217" t="s">
        <v>83</v>
      </c>
      <c r="AT451" s="218" t="s">
        <v>75</v>
      </c>
      <c r="AU451" s="218" t="s">
        <v>83</v>
      </c>
      <c r="AY451" s="217" t="s">
        <v>173</v>
      </c>
      <c r="BK451" s="219">
        <f>SUM(BK452:BK461)</f>
        <v>0</v>
      </c>
    </row>
    <row r="452" s="2" customFormat="1" ht="24.15" customHeight="1">
      <c r="A452" s="39"/>
      <c r="B452" s="40"/>
      <c r="C452" s="220" t="s">
        <v>698</v>
      </c>
      <c r="D452" s="220" t="s">
        <v>174</v>
      </c>
      <c r="E452" s="221" t="s">
        <v>2644</v>
      </c>
      <c r="F452" s="222" t="s">
        <v>2645</v>
      </c>
      <c r="G452" s="223" t="s">
        <v>2224</v>
      </c>
      <c r="H452" s="224">
        <v>8</v>
      </c>
      <c r="I452" s="225"/>
      <c r="J452" s="226">
        <f>ROUND(I452*H452,2)</f>
        <v>0</v>
      </c>
      <c r="K452" s="222" t="s">
        <v>1</v>
      </c>
      <c r="L452" s="45"/>
      <c r="M452" s="227" t="s">
        <v>1</v>
      </c>
      <c r="N452" s="228" t="s">
        <v>41</v>
      </c>
      <c r="O452" s="92"/>
      <c r="P452" s="229">
        <f>O452*H452</f>
        <v>0</v>
      </c>
      <c r="Q452" s="229">
        <v>0</v>
      </c>
      <c r="R452" s="229">
        <f>Q452*H452</f>
        <v>0</v>
      </c>
      <c r="S452" s="229">
        <v>0</v>
      </c>
      <c r="T452" s="230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1" t="s">
        <v>178</v>
      </c>
      <c r="AT452" s="231" t="s">
        <v>174</v>
      </c>
      <c r="AU452" s="231" t="s">
        <v>85</v>
      </c>
      <c r="AY452" s="18" t="s">
        <v>173</v>
      </c>
      <c r="BE452" s="232">
        <f>IF(N452="základní",J452,0)</f>
        <v>0</v>
      </c>
      <c r="BF452" s="232">
        <f>IF(N452="snížená",J452,0)</f>
        <v>0</v>
      </c>
      <c r="BG452" s="232">
        <f>IF(N452="zákl. přenesená",J452,0)</f>
        <v>0</v>
      </c>
      <c r="BH452" s="232">
        <f>IF(N452="sníž. přenesená",J452,0)</f>
        <v>0</v>
      </c>
      <c r="BI452" s="232">
        <f>IF(N452="nulová",J452,0)</f>
        <v>0</v>
      </c>
      <c r="BJ452" s="18" t="s">
        <v>83</v>
      </c>
      <c r="BK452" s="232">
        <f>ROUND(I452*H452,2)</f>
        <v>0</v>
      </c>
      <c r="BL452" s="18" t="s">
        <v>178</v>
      </c>
      <c r="BM452" s="231" t="s">
        <v>1029</v>
      </c>
    </row>
    <row r="453" s="2" customFormat="1">
      <c r="A453" s="39"/>
      <c r="B453" s="40"/>
      <c r="C453" s="41"/>
      <c r="D453" s="233" t="s">
        <v>180</v>
      </c>
      <c r="E453" s="41"/>
      <c r="F453" s="234" t="s">
        <v>2646</v>
      </c>
      <c r="G453" s="41"/>
      <c r="H453" s="41"/>
      <c r="I453" s="235"/>
      <c r="J453" s="41"/>
      <c r="K453" s="41"/>
      <c r="L453" s="45"/>
      <c r="M453" s="236"/>
      <c r="N453" s="237"/>
      <c r="O453" s="92"/>
      <c r="P453" s="92"/>
      <c r="Q453" s="92"/>
      <c r="R453" s="92"/>
      <c r="S453" s="92"/>
      <c r="T453" s="93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180</v>
      </c>
      <c r="AU453" s="18" t="s">
        <v>85</v>
      </c>
    </row>
    <row r="454" s="2" customFormat="1" ht="24.15" customHeight="1">
      <c r="A454" s="39"/>
      <c r="B454" s="40"/>
      <c r="C454" s="220" t="s">
        <v>1031</v>
      </c>
      <c r="D454" s="220" t="s">
        <v>174</v>
      </c>
      <c r="E454" s="221" t="s">
        <v>2647</v>
      </c>
      <c r="F454" s="222" t="s">
        <v>2648</v>
      </c>
      <c r="G454" s="223" t="s">
        <v>1701</v>
      </c>
      <c r="H454" s="224">
        <v>1</v>
      </c>
      <c r="I454" s="225"/>
      <c r="J454" s="226">
        <f>ROUND(I454*H454,2)</f>
        <v>0</v>
      </c>
      <c r="K454" s="222" t="s">
        <v>1</v>
      </c>
      <c r="L454" s="45"/>
      <c r="M454" s="227" t="s">
        <v>1</v>
      </c>
      <c r="N454" s="228" t="s">
        <v>41</v>
      </c>
      <c r="O454" s="92"/>
      <c r="P454" s="229">
        <f>O454*H454</f>
        <v>0</v>
      </c>
      <c r="Q454" s="229">
        <v>0</v>
      </c>
      <c r="R454" s="229">
        <f>Q454*H454</f>
        <v>0</v>
      </c>
      <c r="S454" s="229">
        <v>0</v>
      </c>
      <c r="T454" s="230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1" t="s">
        <v>178</v>
      </c>
      <c r="AT454" s="231" t="s">
        <v>174</v>
      </c>
      <c r="AU454" s="231" t="s">
        <v>85</v>
      </c>
      <c r="AY454" s="18" t="s">
        <v>173</v>
      </c>
      <c r="BE454" s="232">
        <f>IF(N454="základní",J454,0)</f>
        <v>0</v>
      </c>
      <c r="BF454" s="232">
        <f>IF(N454="snížená",J454,0)</f>
        <v>0</v>
      </c>
      <c r="BG454" s="232">
        <f>IF(N454="zákl. přenesená",J454,0)</f>
        <v>0</v>
      </c>
      <c r="BH454" s="232">
        <f>IF(N454="sníž. přenesená",J454,0)</f>
        <v>0</v>
      </c>
      <c r="BI454" s="232">
        <f>IF(N454="nulová",J454,0)</f>
        <v>0</v>
      </c>
      <c r="BJ454" s="18" t="s">
        <v>83</v>
      </c>
      <c r="BK454" s="232">
        <f>ROUND(I454*H454,2)</f>
        <v>0</v>
      </c>
      <c r="BL454" s="18" t="s">
        <v>178</v>
      </c>
      <c r="BM454" s="231" t="s">
        <v>1034</v>
      </c>
    </row>
    <row r="455" s="2" customFormat="1">
      <c r="A455" s="39"/>
      <c r="B455" s="40"/>
      <c r="C455" s="41"/>
      <c r="D455" s="233" t="s">
        <v>180</v>
      </c>
      <c r="E455" s="41"/>
      <c r="F455" s="234" t="s">
        <v>2649</v>
      </c>
      <c r="G455" s="41"/>
      <c r="H455" s="41"/>
      <c r="I455" s="235"/>
      <c r="J455" s="41"/>
      <c r="K455" s="41"/>
      <c r="L455" s="45"/>
      <c r="M455" s="236"/>
      <c r="N455" s="237"/>
      <c r="O455" s="92"/>
      <c r="P455" s="92"/>
      <c r="Q455" s="92"/>
      <c r="R455" s="92"/>
      <c r="S455" s="92"/>
      <c r="T455" s="93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180</v>
      </c>
      <c r="AU455" s="18" t="s">
        <v>85</v>
      </c>
    </row>
    <row r="456" s="2" customFormat="1" ht="16.5" customHeight="1">
      <c r="A456" s="39"/>
      <c r="B456" s="40"/>
      <c r="C456" s="220" t="s">
        <v>702</v>
      </c>
      <c r="D456" s="220" t="s">
        <v>174</v>
      </c>
      <c r="E456" s="221" t="s">
        <v>2650</v>
      </c>
      <c r="F456" s="222" t="s">
        <v>2651</v>
      </c>
      <c r="G456" s="223" t="s">
        <v>1701</v>
      </c>
      <c r="H456" s="224">
        <v>1</v>
      </c>
      <c r="I456" s="225"/>
      <c r="J456" s="226">
        <f>ROUND(I456*H456,2)</f>
        <v>0</v>
      </c>
      <c r="K456" s="222" t="s">
        <v>1</v>
      </c>
      <c r="L456" s="45"/>
      <c r="M456" s="227" t="s">
        <v>1</v>
      </c>
      <c r="N456" s="228" t="s">
        <v>41</v>
      </c>
      <c r="O456" s="92"/>
      <c r="P456" s="229">
        <f>O456*H456</f>
        <v>0</v>
      </c>
      <c r="Q456" s="229">
        <v>0</v>
      </c>
      <c r="R456" s="229">
        <f>Q456*H456</f>
        <v>0</v>
      </c>
      <c r="S456" s="229">
        <v>0</v>
      </c>
      <c r="T456" s="230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1" t="s">
        <v>178</v>
      </c>
      <c r="AT456" s="231" t="s">
        <v>174</v>
      </c>
      <c r="AU456" s="231" t="s">
        <v>85</v>
      </c>
      <c r="AY456" s="18" t="s">
        <v>173</v>
      </c>
      <c r="BE456" s="232">
        <f>IF(N456="základní",J456,0)</f>
        <v>0</v>
      </c>
      <c r="BF456" s="232">
        <f>IF(N456="snížená",J456,0)</f>
        <v>0</v>
      </c>
      <c r="BG456" s="232">
        <f>IF(N456="zákl. přenesená",J456,0)</f>
        <v>0</v>
      </c>
      <c r="BH456" s="232">
        <f>IF(N456="sníž. přenesená",J456,0)</f>
        <v>0</v>
      </c>
      <c r="BI456" s="232">
        <f>IF(N456="nulová",J456,0)</f>
        <v>0</v>
      </c>
      <c r="BJ456" s="18" t="s">
        <v>83</v>
      </c>
      <c r="BK456" s="232">
        <f>ROUND(I456*H456,2)</f>
        <v>0</v>
      </c>
      <c r="BL456" s="18" t="s">
        <v>178</v>
      </c>
      <c r="BM456" s="231" t="s">
        <v>1037</v>
      </c>
    </row>
    <row r="457" s="2" customFormat="1">
      <c r="A457" s="39"/>
      <c r="B457" s="40"/>
      <c r="C457" s="41"/>
      <c r="D457" s="233" t="s">
        <v>180</v>
      </c>
      <c r="E457" s="41"/>
      <c r="F457" s="234" t="s">
        <v>2652</v>
      </c>
      <c r="G457" s="41"/>
      <c r="H457" s="41"/>
      <c r="I457" s="235"/>
      <c r="J457" s="41"/>
      <c r="K457" s="41"/>
      <c r="L457" s="45"/>
      <c r="M457" s="236"/>
      <c r="N457" s="237"/>
      <c r="O457" s="92"/>
      <c r="P457" s="92"/>
      <c r="Q457" s="92"/>
      <c r="R457" s="92"/>
      <c r="S457" s="92"/>
      <c r="T457" s="93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180</v>
      </c>
      <c r="AU457" s="18" t="s">
        <v>85</v>
      </c>
    </row>
    <row r="458" s="2" customFormat="1" ht="49.05" customHeight="1">
      <c r="A458" s="39"/>
      <c r="B458" s="40"/>
      <c r="C458" s="220" t="s">
        <v>1038</v>
      </c>
      <c r="D458" s="220" t="s">
        <v>174</v>
      </c>
      <c r="E458" s="221" t="s">
        <v>2653</v>
      </c>
      <c r="F458" s="222" t="s">
        <v>2654</v>
      </c>
      <c r="G458" s="223" t="s">
        <v>1701</v>
      </c>
      <c r="H458" s="224">
        <v>1</v>
      </c>
      <c r="I458" s="225"/>
      <c r="J458" s="226">
        <f>ROUND(I458*H458,2)</f>
        <v>0</v>
      </c>
      <c r="K458" s="222" t="s">
        <v>1</v>
      </c>
      <c r="L458" s="45"/>
      <c r="M458" s="227" t="s">
        <v>1</v>
      </c>
      <c r="N458" s="228" t="s">
        <v>41</v>
      </c>
      <c r="O458" s="92"/>
      <c r="P458" s="229">
        <f>O458*H458</f>
        <v>0</v>
      </c>
      <c r="Q458" s="229">
        <v>0</v>
      </c>
      <c r="R458" s="229">
        <f>Q458*H458</f>
        <v>0</v>
      </c>
      <c r="S458" s="229">
        <v>0</v>
      </c>
      <c r="T458" s="230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1" t="s">
        <v>178</v>
      </c>
      <c r="AT458" s="231" t="s">
        <v>174</v>
      </c>
      <c r="AU458" s="231" t="s">
        <v>85</v>
      </c>
      <c r="AY458" s="18" t="s">
        <v>173</v>
      </c>
      <c r="BE458" s="232">
        <f>IF(N458="základní",J458,0)</f>
        <v>0</v>
      </c>
      <c r="BF458" s="232">
        <f>IF(N458="snížená",J458,0)</f>
        <v>0</v>
      </c>
      <c r="BG458" s="232">
        <f>IF(N458="zákl. přenesená",J458,0)</f>
        <v>0</v>
      </c>
      <c r="BH458" s="232">
        <f>IF(N458="sníž. přenesená",J458,0)</f>
        <v>0</v>
      </c>
      <c r="BI458" s="232">
        <f>IF(N458="nulová",J458,0)</f>
        <v>0</v>
      </c>
      <c r="BJ458" s="18" t="s">
        <v>83</v>
      </c>
      <c r="BK458" s="232">
        <f>ROUND(I458*H458,2)</f>
        <v>0</v>
      </c>
      <c r="BL458" s="18" t="s">
        <v>178</v>
      </c>
      <c r="BM458" s="231" t="s">
        <v>1041</v>
      </c>
    </row>
    <row r="459" s="2" customFormat="1">
      <c r="A459" s="39"/>
      <c r="B459" s="40"/>
      <c r="C459" s="41"/>
      <c r="D459" s="233" t="s">
        <v>180</v>
      </c>
      <c r="E459" s="41"/>
      <c r="F459" s="234" t="s">
        <v>2652</v>
      </c>
      <c r="G459" s="41"/>
      <c r="H459" s="41"/>
      <c r="I459" s="235"/>
      <c r="J459" s="41"/>
      <c r="K459" s="41"/>
      <c r="L459" s="45"/>
      <c r="M459" s="236"/>
      <c r="N459" s="237"/>
      <c r="O459" s="92"/>
      <c r="P459" s="92"/>
      <c r="Q459" s="92"/>
      <c r="R459" s="92"/>
      <c r="S459" s="92"/>
      <c r="T459" s="93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180</v>
      </c>
      <c r="AU459" s="18" t="s">
        <v>85</v>
      </c>
    </row>
    <row r="460" s="2" customFormat="1" ht="24.15" customHeight="1">
      <c r="A460" s="39"/>
      <c r="B460" s="40"/>
      <c r="C460" s="220" t="s">
        <v>709</v>
      </c>
      <c r="D460" s="220" t="s">
        <v>174</v>
      </c>
      <c r="E460" s="221" t="s">
        <v>2655</v>
      </c>
      <c r="F460" s="222" t="s">
        <v>2656</v>
      </c>
      <c r="G460" s="223" t="s">
        <v>1701</v>
      </c>
      <c r="H460" s="224">
        <v>1</v>
      </c>
      <c r="I460" s="225"/>
      <c r="J460" s="226">
        <f>ROUND(I460*H460,2)</f>
        <v>0</v>
      </c>
      <c r="K460" s="222" t="s">
        <v>1</v>
      </c>
      <c r="L460" s="45"/>
      <c r="M460" s="227" t="s">
        <v>1</v>
      </c>
      <c r="N460" s="228" t="s">
        <v>41</v>
      </c>
      <c r="O460" s="92"/>
      <c r="P460" s="229">
        <f>O460*H460</f>
        <v>0</v>
      </c>
      <c r="Q460" s="229">
        <v>0</v>
      </c>
      <c r="R460" s="229">
        <f>Q460*H460</f>
        <v>0</v>
      </c>
      <c r="S460" s="229">
        <v>0</v>
      </c>
      <c r="T460" s="230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1" t="s">
        <v>178</v>
      </c>
      <c r="AT460" s="231" t="s">
        <v>174</v>
      </c>
      <c r="AU460" s="231" t="s">
        <v>85</v>
      </c>
      <c r="AY460" s="18" t="s">
        <v>173</v>
      </c>
      <c r="BE460" s="232">
        <f>IF(N460="základní",J460,0)</f>
        <v>0</v>
      </c>
      <c r="BF460" s="232">
        <f>IF(N460="snížená",J460,0)</f>
        <v>0</v>
      </c>
      <c r="BG460" s="232">
        <f>IF(N460="zákl. přenesená",J460,0)</f>
        <v>0</v>
      </c>
      <c r="BH460" s="232">
        <f>IF(N460="sníž. přenesená",J460,0)</f>
        <v>0</v>
      </c>
      <c r="BI460" s="232">
        <f>IF(N460="nulová",J460,0)</f>
        <v>0</v>
      </c>
      <c r="BJ460" s="18" t="s">
        <v>83</v>
      </c>
      <c r="BK460" s="232">
        <f>ROUND(I460*H460,2)</f>
        <v>0</v>
      </c>
      <c r="BL460" s="18" t="s">
        <v>178</v>
      </c>
      <c r="BM460" s="231" t="s">
        <v>1044</v>
      </c>
    </row>
    <row r="461" s="2" customFormat="1">
      <c r="A461" s="39"/>
      <c r="B461" s="40"/>
      <c r="C461" s="41"/>
      <c r="D461" s="233" t="s">
        <v>180</v>
      </c>
      <c r="E461" s="41"/>
      <c r="F461" s="234" t="s">
        <v>2652</v>
      </c>
      <c r="G461" s="41"/>
      <c r="H461" s="41"/>
      <c r="I461" s="235"/>
      <c r="J461" s="41"/>
      <c r="K461" s="41"/>
      <c r="L461" s="45"/>
      <c r="M461" s="236"/>
      <c r="N461" s="237"/>
      <c r="O461" s="92"/>
      <c r="P461" s="92"/>
      <c r="Q461" s="92"/>
      <c r="R461" s="92"/>
      <c r="S461" s="92"/>
      <c r="T461" s="93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180</v>
      </c>
      <c r="AU461" s="18" t="s">
        <v>85</v>
      </c>
    </row>
    <row r="462" s="11" customFormat="1" ht="22.8" customHeight="1">
      <c r="A462" s="11"/>
      <c r="B462" s="206"/>
      <c r="C462" s="207"/>
      <c r="D462" s="208" t="s">
        <v>75</v>
      </c>
      <c r="E462" s="273" t="s">
        <v>2657</v>
      </c>
      <c r="F462" s="273" t="s">
        <v>2658</v>
      </c>
      <c r="G462" s="207"/>
      <c r="H462" s="207"/>
      <c r="I462" s="210"/>
      <c r="J462" s="274">
        <f>BK462</f>
        <v>0</v>
      </c>
      <c r="K462" s="207"/>
      <c r="L462" s="212"/>
      <c r="M462" s="213"/>
      <c r="N462" s="214"/>
      <c r="O462" s="214"/>
      <c r="P462" s="215">
        <f>SUM(P463:P506)</f>
        <v>0</v>
      </c>
      <c r="Q462" s="214"/>
      <c r="R462" s="215">
        <f>SUM(R463:R506)</f>
        <v>0</v>
      </c>
      <c r="S462" s="214"/>
      <c r="T462" s="216">
        <f>SUM(T463:T506)</f>
        <v>0</v>
      </c>
      <c r="U462" s="11"/>
      <c r="V462" s="11"/>
      <c r="W462" s="11"/>
      <c r="X462" s="11"/>
      <c r="Y462" s="11"/>
      <c r="Z462" s="11"/>
      <c r="AA462" s="11"/>
      <c r="AB462" s="11"/>
      <c r="AC462" s="11"/>
      <c r="AD462" s="11"/>
      <c r="AE462" s="11"/>
      <c r="AR462" s="217" t="s">
        <v>83</v>
      </c>
      <c r="AT462" s="218" t="s">
        <v>75</v>
      </c>
      <c r="AU462" s="218" t="s">
        <v>83</v>
      </c>
      <c r="AY462" s="217" t="s">
        <v>173</v>
      </c>
      <c r="BK462" s="219">
        <f>SUM(BK463:BK506)</f>
        <v>0</v>
      </c>
    </row>
    <row r="463" s="2" customFormat="1" ht="111.75" customHeight="1">
      <c r="A463" s="39"/>
      <c r="B463" s="40"/>
      <c r="C463" s="220" t="s">
        <v>1045</v>
      </c>
      <c r="D463" s="220" t="s">
        <v>174</v>
      </c>
      <c r="E463" s="221" t="s">
        <v>2659</v>
      </c>
      <c r="F463" s="222" t="s">
        <v>2660</v>
      </c>
      <c r="G463" s="223" t="s">
        <v>1701</v>
      </c>
      <c r="H463" s="224">
        <v>1</v>
      </c>
      <c r="I463" s="225"/>
      <c r="J463" s="226">
        <f>ROUND(I463*H463,2)</f>
        <v>0</v>
      </c>
      <c r="K463" s="222" t="s">
        <v>1</v>
      </c>
      <c r="L463" s="45"/>
      <c r="M463" s="227" t="s">
        <v>1</v>
      </c>
      <c r="N463" s="228" t="s">
        <v>41</v>
      </c>
      <c r="O463" s="92"/>
      <c r="P463" s="229">
        <f>O463*H463</f>
        <v>0</v>
      </c>
      <c r="Q463" s="229">
        <v>0</v>
      </c>
      <c r="R463" s="229">
        <f>Q463*H463</f>
        <v>0</v>
      </c>
      <c r="S463" s="229">
        <v>0</v>
      </c>
      <c r="T463" s="230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1" t="s">
        <v>178</v>
      </c>
      <c r="AT463" s="231" t="s">
        <v>174</v>
      </c>
      <c r="AU463" s="231" t="s">
        <v>85</v>
      </c>
      <c r="AY463" s="18" t="s">
        <v>173</v>
      </c>
      <c r="BE463" s="232">
        <f>IF(N463="základní",J463,0)</f>
        <v>0</v>
      </c>
      <c r="BF463" s="232">
        <f>IF(N463="snížená",J463,0)</f>
        <v>0</v>
      </c>
      <c r="BG463" s="232">
        <f>IF(N463="zákl. přenesená",J463,0)</f>
        <v>0</v>
      </c>
      <c r="BH463" s="232">
        <f>IF(N463="sníž. přenesená",J463,0)</f>
        <v>0</v>
      </c>
      <c r="BI463" s="232">
        <f>IF(N463="nulová",J463,0)</f>
        <v>0</v>
      </c>
      <c r="BJ463" s="18" t="s">
        <v>83</v>
      </c>
      <c r="BK463" s="232">
        <f>ROUND(I463*H463,2)</f>
        <v>0</v>
      </c>
      <c r="BL463" s="18" t="s">
        <v>178</v>
      </c>
      <c r="BM463" s="231" t="s">
        <v>1048</v>
      </c>
    </row>
    <row r="464" s="2" customFormat="1">
      <c r="A464" s="39"/>
      <c r="B464" s="40"/>
      <c r="C464" s="41"/>
      <c r="D464" s="233" t="s">
        <v>180</v>
      </c>
      <c r="E464" s="41"/>
      <c r="F464" s="234" t="s">
        <v>2661</v>
      </c>
      <c r="G464" s="41"/>
      <c r="H464" s="41"/>
      <c r="I464" s="235"/>
      <c r="J464" s="41"/>
      <c r="K464" s="41"/>
      <c r="L464" s="45"/>
      <c r="M464" s="236"/>
      <c r="N464" s="237"/>
      <c r="O464" s="92"/>
      <c r="P464" s="92"/>
      <c r="Q464" s="92"/>
      <c r="R464" s="92"/>
      <c r="S464" s="92"/>
      <c r="T464" s="93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180</v>
      </c>
      <c r="AU464" s="18" t="s">
        <v>85</v>
      </c>
    </row>
    <row r="465" s="2" customFormat="1" ht="111.75" customHeight="1">
      <c r="A465" s="39"/>
      <c r="B465" s="40"/>
      <c r="C465" s="220" t="s">
        <v>713</v>
      </c>
      <c r="D465" s="220" t="s">
        <v>174</v>
      </c>
      <c r="E465" s="221" t="s">
        <v>2662</v>
      </c>
      <c r="F465" s="222" t="s">
        <v>2660</v>
      </c>
      <c r="G465" s="223" t="s">
        <v>1701</v>
      </c>
      <c r="H465" s="224">
        <v>2</v>
      </c>
      <c r="I465" s="225"/>
      <c r="J465" s="226">
        <f>ROUND(I465*H465,2)</f>
        <v>0</v>
      </c>
      <c r="K465" s="222" t="s">
        <v>1</v>
      </c>
      <c r="L465" s="45"/>
      <c r="M465" s="227" t="s">
        <v>1</v>
      </c>
      <c r="N465" s="228" t="s">
        <v>41</v>
      </c>
      <c r="O465" s="92"/>
      <c r="P465" s="229">
        <f>O465*H465</f>
        <v>0</v>
      </c>
      <c r="Q465" s="229">
        <v>0</v>
      </c>
      <c r="R465" s="229">
        <f>Q465*H465</f>
        <v>0</v>
      </c>
      <c r="S465" s="229">
        <v>0</v>
      </c>
      <c r="T465" s="230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1" t="s">
        <v>178</v>
      </c>
      <c r="AT465" s="231" t="s">
        <v>174</v>
      </c>
      <c r="AU465" s="231" t="s">
        <v>85</v>
      </c>
      <c r="AY465" s="18" t="s">
        <v>173</v>
      </c>
      <c r="BE465" s="232">
        <f>IF(N465="základní",J465,0)</f>
        <v>0</v>
      </c>
      <c r="BF465" s="232">
        <f>IF(N465="snížená",J465,0)</f>
        <v>0</v>
      </c>
      <c r="BG465" s="232">
        <f>IF(N465="zákl. přenesená",J465,0)</f>
        <v>0</v>
      </c>
      <c r="BH465" s="232">
        <f>IF(N465="sníž. přenesená",J465,0)</f>
        <v>0</v>
      </c>
      <c r="BI465" s="232">
        <f>IF(N465="nulová",J465,0)</f>
        <v>0</v>
      </c>
      <c r="BJ465" s="18" t="s">
        <v>83</v>
      </c>
      <c r="BK465" s="232">
        <f>ROUND(I465*H465,2)</f>
        <v>0</v>
      </c>
      <c r="BL465" s="18" t="s">
        <v>178</v>
      </c>
      <c r="BM465" s="231" t="s">
        <v>1053</v>
      </c>
    </row>
    <row r="466" s="2" customFormat="1">
      <c r="A466" s="39"/>
      <c r="B466" s="40"/>
      <c r="C466" s="41"/>
      <c r="D466" s="233" t="s">
        <v>180</v>
      </c>
      <c r="E466" s="41"/>
      <c r="F466" s="234" t="s">
        <v>2663</v>
      </c>
      <c r="G466" s="41"/>
      <c r="H466" s="41"/>
      <c r="I466" s="235"/>
      <c r="J466" s="41"/>
      <c r="K466" s="41"/>
      <c r="L466" s="45"/>
      <c r="M466" s="236"/>
      <c r="N466" s="237"/>
      <c r="O466" s="92"/>
      <c r="P466" s="92"/>
      <c r="Q466" s="92"/>
      <c r="R466" s="92"/>
      <c r="S466" s="92"/>
      <c r="T466" s="93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180</v>
      </c>
      <c r="AU466" s="18" t="s">
        <v>85</v>
      </c>
    </row>
    <row r="467" s="2" customFormat="1" ht="101.25" customHeight="1">
      <c r="A467" s="39"/>
      <c r="B467" s="40"/>
      <c r="C467" s="220" t="s">
        <v>1054</v>
      </c>
      <c r="D467" s="220" t="s">
        <v>174</v>
      </c>
      <c r="E467" s="221" t="s">
        <v>2664</v>
      </c>
      <c r="F467" s="222" t="s">
        <v>2665</v>
      </c>
      <c r="G467" s="223" t="s">
        <v>1701</v>
      </c>
      <c r="H467" s="224">
        <v>4</v>
      </c>
      <c r="I467" s="225"/>
      <c r="J467" s="226">
        <f>ROUND(I467*H467,2)</f>
        <v>0</v>
      </c>
      <c r="K467" s="222" t="s">
        <v>1</v>
      </c>
      <c r="L467" s="45"/>
      <c r="M467" s="227" t="s">
        <v>1</v>
      </c>
      <c r="N467" s="228" t="s">
        <v>41</v>
      </c>
      <c r="O467" s="92"/>
      <c r="P467" s="229">
        <f>O467*H467</f>
        <v>0</v>
      </c>
      <c r="Q467" s="229">
        <v>0</v>
      </c>
      <c r="R467" s="229">
        <f>Q467*H467</f>
        <v>0</v>
      </c>
      <c r="S467" s="229">
        <v>0</v>
      </c>
      <c r="T467" s="230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1" t="s">
        <v>178</v>
      </c>
      <c r="AT467" s="231" t="s">
        <v>174</v>
      </c>
      <c r="AU467" s="231" t="s">
        <v>85</v>
      </c>
      <c r="AY467" s="18" t="s">
        <v>173</v>
      </c>
      <c r="BE467" s="232">
        <f>IF(N467="základní",J467,0)</f>
        <v>0</v>
      </c>
      <c r="BF467" s="232">
        <f>IF(N467="snížená",J467,0)</f>
        <v>0</v>
      </c>
      <c r="BG467" s="232">
        <f>IF(N467="zákl. přenesená",J467,0)</f>
        <v>0</v>
      </c>
      <c r="BH467" s="232">
        <f>IF(N467="sníž. přenesená",J467,0)</f>
        <v>0</v>
      </c>
      <c r="BI467" s="232">
        <f>IF(N467="nulová",J467,0)</f>
        <v>0</v>
      </c>
      <c r="BJ467" s="18" t="s">
        <v>83</v>
      </c>
      <c r="BK467" s="232">
        <f>ROUND(I467*H467,2)</f>
        <v>0</v>
      </c>
      <c r="BL467" s="18" t="s">
        <v>178</v>
      </c>
      <c r="BM467" s="231" t="s">
        <v>1057</v>
      </c>
    </row>
    <row r="468" s="2" customFormat="1">
      <c r="A468" s="39"/>
      <c r="B468" s="40"/>
      <c r="C468" s="41"/>
      <c r="D468" s="233" t="s">
        <v>180</v>
      </c>
      <c r="E468" s="41"/>
      <c r="F468" s="234" t="s">
        <v>2666</v>
      </c>
      <c r="G468" s="41"/>
      <c r="H468" s="41"/>
      <c r="I468" s="235"/>
      <c r="J468" s="41"/>
      <c r="K468" s="41"/>
      <c r="L468" s="45"/>
      <c r="M468" s="236"/>
      <c r="N468" s="237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180</v>
      </c>
      <c r="AU468" s="18" t="s">
        <v>85</v>
      </c>
    </row>
    <row r="469" s="2" customFormat="1" ht="24.15" customHeight="1">
      <c r="A469" s="39"/>
      <c r="B469" s="40"/>
      <c r="C469" s="220" t="s">
        <v>717</v>
      </c>
      <c r="D469" s="220" t="s">
        <v>174</v>
      </c>
      <c r="E469" s="221" t="s">
        <v>2667</v>
      </c>
      <c r="F469" s="222" t="s">
        <v>2668</v>
      </c>
      <c r="G469" s="223" t="s">
        <v>1701</v>
      </c>
      <c r="H469" s="224">
        <v>4</v>
      </c>
      <c r="I469" s="225"/>
      <c r="J469" s="226">
        <f>ROUND(I469*H469,2)</f>
        <v>0</v>
      </c>
      <c r="K469" s="222" t="s">
        <v>1</v>
      </c>
      <c r="L469" s="45"/>
      <c r="M469" s="227" t="s">
        <v>1</v>
      </c>
      <c r="N469" s="228" t="s">
        <v>41</v>
      </c>
      <c r="O469" s="92"/>
      <c r="P469" s="229">
        <f>O469*H469</f>
        <v>0</v>
      </c>
      <c r="Q469" s="229">
        <v>0</v>
      </c>
      <c r="R469" s="229">
        <f>Q469*H469</f>
        <v>0</v>
      </c>
      <c r="S469" s="229">
        <v>0</v>
      </c>
      <c r="T469" s="230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1" t="s">
        <v>178</v>
      </c>
      <c r="AT469" s="231" t="s">
        <v>174</v>
      </c>
      <c r="AU469" s="231" t="s">
        <v>85</v>
      </c>
      <c r="AY469" s="18" t="s">
        <v>173</v>
      </c>
      <c r="BE469" s="232">
        <f>IF(N469="základní",J469,0)</f>
        <v>0</v>
      </c>
      <c r="BF469" s="232">
        <f>IF(N469="snížená",J469,0)</f>
        <v>0</v>
      </c>
      <c r="BG469" s="232">
        <f>IF(N469="zákl. přenesená",J469,0)</f>
        <v>0</v>
      </c>
      <c r="BH469" s="232">
        <f>IF(N469="sníž. přenesená",J469,0)</f>
        <v>0</v>
      </c>
      <c r="BI469" s="232">
        <f>IF(N469="nulová",J469,0)</f>
        <v>0</v>
      </c>
      <c r="BJ469" s="18" t="s">
        <v>83</v>
      </c>
      <c r="BK469" s="232">
        <f>ROUND(I469*H469,2)</f>
        <v>0</v>
      </c>
      <c r="BL469" s="18" t="s">
        <v>178</v>
      </c>
      <c r="BM469" s="231" t="s">
        <v>1060</v>
      </c>
    </row>
    <row r="470" s="2" customFormat="1">
      <c r="A470" s="39"/>
      <c r="B470" s="40"/>
      <c r="C470" s="41"/>
      <c r="D470" s="233" t="s">
        <v>180</v>
      </c>
      <c r="E470" s="41"/>
      <c r="F470" s="234" t="s">
        <v>2669</v>
      </c>
      <c r="G470" s="41"/>
      <c r="H470" s="41"/>
      <c r="I470" s="235"/>
      <c r="J470" s="41"/>
      <c r="K470" s="41"/>
      <c r="L470" s="45"/>
      <c r="M470" s="236"/>
      <c r="N470" s="237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180</v>
      </c>
      <c r="AU470" s="18" t="s">
        <v>85</v>
      </c>
    </row>
    <row r="471" s="2" customFormat="1" ht="24.15" customHeight="1">
      <c r="A471" s="39"/>
      <c r="B471" s="40"/>
      <c r="C471" s="220" t="s">
        <v>1061</v>
      </c>
      <c r="D471" s="220" t="s">
        <v>174</v>
      </c>
      <c r="E471" s="221" t="s">
        <v>2670</v>
      </c>
      <c r="F471" s="222" t="s">
        <v>2671</v>
      </c>
      <c r="G471" s="223" t="s">
        <v>1701</v>
      </c>
      <c r="H471" s="224">
        <v>4</v>
      </c>
      <c r="I471" s="225"/>
      <c r="J471" s="226">
        <f>ROUND(I471*H471,2)</f>
        <v>0</v>
      </c>
      <c r="K471" s="222" t="s">
        <v>1</v>
      </c>
      <c r="L471" s="45"/>
      <c r="M471" s="227" t="s">
        <v>1</v>
      </c>
      <c r="N471" s="228" t="s">
        <v>41</v>
      </c>
      <c r="O471" s="92"/>
      <c r="P471" s="229">
        <f>O471*H471</f>
        <v>0</v>
      </c>
      <c r="Q471" s="229">
        <v>0</v>
      </c>
      <c r="R471" s="229">
        <f>Q471*H471</f>
        <v>0</v>
      </c>
      <c r="S471" s="229">
        <v>0</v>
      </c>
      <c r="T471" s="230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1" t="s">
        <v>178</v>
      </c>
      <c r="AT471" s="231" t="s">
        <v>174</v>
      </c>
      <c r="AU471" s="231" t="s">
        <v>85</v>
      </c>
      <c r="AY471" s="18" t="s">
        <v>173</v>
      </c>
      <c r="BE471" s="232">
        <f>IF(N471="základní",J471,0)</f>
        <v>0</v>
      </c>
      <c r="BF471" s="232">
        <f>IF(N471="snížená",J471,0)</f>
        <v>0</v>
      </c>
      <c r="BG471" s="232">
        <f>IF(N471="zákl. přenesená",J471,0)</f>
        <v>0</v>
      </c>
      <c r="BH471" s="232">
        <f>IF(N471="sníž. přenesená",J471,0)</f>
        <v>0</v>
      </c>
      <c r="BI471" s="232">
        <f>IF(N471="nulová",J471,0)</f>
        <v>0</v>
      </c>
      <c r="BJ471" s="18" t="s">
        <v>83</v>
      </c>
      <c r="BK471" s="232">
        <f>ROUND(I471*H471,2)</f>
        <v>0</v>
      </c>
      <c r="BL471" s="18" t="s">
        <v>178</v>
      </c>
      <c r="BM471" s="231" t="s">
        <v>1064</v>
      </c>
    </row>
    <row r="472" s="2" customFormat="1">
      <c r="A472" s="39"/>
      <c r="B472" s="40"/>
      <c r="C472" s="41"/>
      <c r="D472" s="233" t="s">
        <v>180</v>
      </c>
      <c r="E472" s="41"/>
      <c r="F472" s="234" t="s">
        <v>2672</v>
      </c>
      <c r="G472" s="41"/>
      <c r="H472" s="41"/>
      <c r="I472" s="235"/>
      <c r="J472" s="41"/>
      <c r="K472" s="41"/>
      <c r="L472" s="45"/>
      <c r="M472" s="236"/>
      <c r="N472" s="237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180</v>
      </c>
      <c r="AU472" s="18" t="s">
        <v>85</v>
      </c>
    </row>
    <row r="473" s="2" customFormat="1" ht="24.15" customHeight="1">
      <c r="A473" s="39"/>
      <c r="B473" s="40"/>
      <c r="C473" s="220" t="s">
        <v>721</v>
      </c>
      <c r="D473" s="220" t="s">
        <v>174</v>
      </c>
      <c r="E473" s="221" t="s">
        <v>2673</v>
      </c>
      <c r="F473" s="222" t="s">
        <v>2674</v>
      </c>
      <c r="G473" s="223" t="s">
        <v>1701</v>
      </c>
      <c r="H473" s="224">
        <v>3</v>
      </c>
      <c r="I473" s="225"/>
      <c r="J473" s="226">
        <f>ROUND(I473*H473,2)</f>
        <v>0</v>
      </c>
      <c r="K473" s="222" t="s">
        <v>1</v>
      </c>
      <c r="L473" s="45"/>
      <c r="M473" s="227" t="s">
        <v>1</v>
      </c>
      <c r="N473" s="228" t="s">
        <v>41</v>
      </c>
      <c r="O473" s="92"/>
      <c r="P473" s="229">
        <f>O473*H473</f>
        <v>0</v>
      </c>
      <c r="Q473" s="229">
        <v>0</v>
      </c>
      <c r="R473" s="229">
        <f>Q473*H473</f>
        <v>0</v>
      </c>
      <c r="S473" s="229">
        <v>0</v>
      </c>
      <c r="T473" s="230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1" t="s">
        <v>178</v>
      </c>
      <c r="AT473" s="231" t="s">
        <v>174</v>
      </c>
      <c r="AU473" s="231" t="s">
        <v>85</v>
      </c>
      <c r="AY473" s="18" t="s">
        <v>173</v>
      </c>
      <c r="BE473" s="232">
        <f>IF(N473="základní",J473,0)</f>
        <v>0</v>
      </c>
      <c r="BF473" s="232">
        <f>IF(N473="snížená",J473,0)</f>
        <v>0</v>
      </c>
      <c r="BG473" s="232">
        <f>IF(N473="zákl. přenesená",J473,0)</f>
        <v>0</v>
      </c>
      <c r="BH473" s="232">
        <f>IF(N473="sníž. přenesená",J473,0)</f>
        <v>0</v>
      </c>
      <c r="BI473" s="232">
        <f>IF(N473="nulová",J473,0)</f>
        <v>0</v>
      </c>
      <c r="BJ473" s="18" t="s">
        <v>83</v>
      </c>
      <c r="BK473" s="232">
        <f>ROUND(I473*H473,2)</f>
        <v>0</v>
      </c>
      <c r="BL473" s="18" t="s">
        <v>178</v>
      </c>
      <c r="BM473" s="231" t="s">
        <v>1068</v>
      </c>
    </row>
    <row r="474" s="2" customFormat="1">
      <c r="A474" s="39"/>
      <c r="B474" s="40"/>
      <c r="C474" s="41"/>
      <c r="D474" s="233" t="s">
        <v>180</v>
      </c>
      <c r="E474" s="41"/>
      <c r="F474" s="234" t="s">
        <v>2675</v>
      </c>
      <c r="G474" s="41"/>
      <c r="H474" s="41"/>
      <c r="I474" s="235"/>
      <c r="J474" s="41"/>
      <c r="K474" s="41"/>
      <c r="L474" s="45"/>
      <c r="M474" s="236"/>
      <c r="N474" s="237"/>
      <c r="O474" s="92"/>
      <c r="P474" s="92"/>
      <c r="Q474" s="92"/>
      <c r="R474" s="92"/>
      <c r="S474" s="92"/>
      <c r="T474" s="93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180</v>
      </c>
      <c r="AU474" s="18" t="s">
        <v>85</v>
      </c>
    </row>
    <row r="475" s="2" customFormat="1" ht="24.15" customHeight="1">
      <c r="A475" s="39"/>
      <c r="B475" s="40"/>
      <c r="C475" s="220" t="s">
        <v>1069</v>
      </c>
      <c r="D475" s="220" t="s">
        <v>174</v>
      </c>
      <c r="E475" s="221" t="s">
        <v>2676</v>
      </c>
      <c r="F475" s="222" t="s">
        <v>2677</v>
      </c>
      <c r="G475" s="223" t="s">
        <v>1701</v>
      </c>
      <c r="H475" s="224">
        <v>1</v>
      </c>
      <c r="I475" s="225"/>
      <c r="J475" s="226">
        <f>ROUND(I475*H475,2)</f>
        <v>0</v>
      </c>
      <c r="K475" s="222" t="s">
        <v>1</v>
      </c>
      <c r="L475" s="45"/>
      <c r="M475" s="227" t="s">
        <v>1</v>
      </c>
      <c r="N475" s="228" t="s">
        <v>41</v>
      </c>
      <c r="O475" s="92"/>
      <c r="P475" s="229">
        <f>O475*H475</f>
        <v>0</v>
      </c>
      <c r="Q475" s="229">
        <v>0</v>
      </c>
      <c r="R475" s="229">
        <f>Q475*H475</f>
        <v>0</v>
      </c>
      <c r="S475" s="229">
        <v>0</v>
      </c>
      <c r="T475" s="230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1" t="s">
        <v>178</v>
      </c>
      <c r="AT475" s="231" t="s">
        <v>174</v>
      </c>
      <c r="AU475" s="231" t="s">
        <v>85</v>
      </c>
      <c r="AY475" s="18" t="s">
        <v>173</v>
      </c>
      <c r="BE475" s="232">
        <f>IF(N475="základní",J475,0)</f>
        <v>0</v>
      </c>
      <c r="BF475" s="232">
        <f>IF(N475="snížená",J475,0)</f>
        <v>0</v>
      </c>
      <c r="BG475" s="232">
        <f>IF(N475="zákl. přenesená",J475,0)</f>
        <v>0</v>
      </c>
      <c r="BH475" s="232">
        <f>IF(N475="sníž. přenesená",J475,0)</f>
        <v>0</v>
      </c>
      <c r="BI475" s="232">
        <f>IF(N475="nulová",J475,0)</f>
        <v>0</v>
      </c>
      <c r="BJ475" s="18" t="s">
        <v>83</v>
      </c>
      <c r="BK475" s="232">
        <f>ROUND(I475*H475,2)</f>
        <v>0</v>
      </c>
      <c r="BL475" s="18" t="s">
        <v>178</v>
      </c>
      <c r="BM475" s="231" t="s">
        <v>1072</v>
      </c>
    </row>
    <row r="476" s="2" customFormat="1">
      <c r="A476" s="39"/>
      <c r="B476" s="40"/>
      <c r="C476" s="41"/>
      <c r="D476" s="233" t="s">
        <v>180</v>
      </c>
      <c r="E476" s="41"/>
      <c r="F476" s="234" t="s">
        <v>2678</v>
      </c>
      <c r="G476" s="41"/>
      <c r="H476" s="41"/>
      <c r="I476" s="235"/>
      <c r="J476" s="41"/>
      <c r="K476" s="41"/>
      <c r="L476" s="45"/>
      <c r="M476" s="236"/>
      <c r="N476" s="237"/>
      <c r="O476" s="92"/>
      <c r="P476" s="92"/>
      <c r="Q476" s="92"/>
      <c r="R476" s="92"/>
      <c r="S476" s="92"/>
      <c r="T476" s="93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180</v>
      </c>
      <c r="AU476" s="18" t="s">
        <v>85</v>
      </c>
    </row>
    <row r="477" s="2" customFormat="1" ht="44.25" customHeight="1">
      <c r="A477" s="39"/>
      <c r="B477" s="40"/>
      <c r="C477" s="220" t="s">
        <v>726</v>
      </c>
      <c r="D477" s="220" t="s">
        <v>174</v>
      </c>
      <c r="E477" s="221" t="s">
        <v>2679</v>
      </c>
      <c r="F477" s="222" t="s">
        <v>2680</v>
      </c>
      <c r="G477" s="223" t="s">
        <v>1701</v>
      </c>
      <c r="H477" s="224">
        <v>2</v>
      </c>
      <c r="I477" s="225"/>
      <c r="J477" s="226">
        <f>ROUND(I477*H477,2)</f>
        <v>0</v>
      </c>
      <c r="K477" s="222" t="s">
        <v>1</v>
      </c>
      <c r="L477" s="45"/>
      <c r="M477" s="227" t="s">
        <v>1</v>
      </c>
      <c r="N477" s="228" t="s">
        <v>41</v>
      </c>
      <c r="O477" s="92"/>
      <c r="P477" s="229">
        <f>O477*H477</f>
        <v>0</v>
      </c>
      <c r="Q477" s="229">
        <v>0</v>
      </c>
      <c r="R477" s="229">
        <f>Q477*H477</f>
        <v>0</v>
      </c>
      <c r="S477" s="229">
        <v>0</v>
      </c>
      <c r="T477" s="230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1" t="s">
        <v>178</v>
      </c>
      <c r="AT477" s="231" t="s">
        <v>174</v>
      </c>
      <c r="AU477" s="231" t="s">
        <v>85</v>
      </c>
      <c r="AY477" s="18" t="s">
        <v>173</v>
      </c>
      <c r="BE477" s="232">
        <f>IF(N477="základní",J477,0)</f>
        <v>0</v>
      </c>
      <c r="BF477" s="232">
        <f>IF(N477="snížená",J477,0)</f>
        <v>0</v>
      </c>
      <c r="BG477" s="232">
        <f>IF(N477="zákl. přenesená",J477,0)</f>
        <v>0</v>
      </c>
      <c r="BH477" s="232">
        <f>IF(N477="sníž. přenesená",J477,0)</f>
        <v>0</v>
      </c>
      <c r="BI477" s="232">
        <f>IF(N477="nulová",J477,0)</f>
        <v>0</v>
      </c>
      <c r="BJ477" s="18" t="s">
        <v>83</v>
      </c>
      <c r="BK477" s="232">
        <f>ROUND(I477*H477,2)</f>
        <v>0</v>
      </c>
      <c r="BL477" s="18" t="s">
        <v>178</v>
      </c>
      <c r="BM477" s="231" t="s">
        <v>1076</v>
      </c>
    </row>
    <row r="478" s="2" customFormat="1">
      <c r="A478" s="39"/>
      <c r="B478" s="40"/>
      <c r="C478" s="41"/>
      <c r="D478" s="233" t="s">
        <v>180</v>
      </c>
      <c r="E478" s="41"/>
      <c r="F478" s="234" t="s">
        <v>2681</v>
      </c>
      <c r="G478" s="41"/>
      <c r="H478" s="41"/>
      <c r="I478" s="235"/>
      <c r="J478" s="41"/>
      <c r="K478" s="41"/>
      <c r="L478" s="45"/>
      <c r="M478" s="236"/>
      <c r="N478" s="237"/>
      <c r="O478" s="92"/>
      <c r="P478" s="92"/>
      <c r="Q478" s="92"/>
      <c r="R478" s="92"/>
      <c r="S478" s="92"/>
      <c r="T478" s="93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180</v>
      </c>
      <c r="AU478" s="18" t="s">
        <v>85</v>
      </c>
    </row>
    <row r="479" s="2" customFormat="1" ht="89.25" customHeight="1">
      <c r="A479" s="39"/>
      <c r="B479" s="40"/>
      <c r="C479" s="220" t="s">
        <v>1077</v>
      </c>
      <c r="D479" s="220" t="s">
        <v>174</v>
      </c>
      <c r="E479" s="221" t="s">
        <v>2682</v>
      </c>
      <c r="F479" s="222" t="s">
        <v>2683</v>
      </c>
      <c r="G479" s="223" t="s">
        <v>1701</v>
      </c>
      <c r="H479" s="224">
        <v>1</v>
      </c>
      <c r="I479" s="225"/>
      <c r="J479" s="226">
        <f>ROUND(I479*H479,2)</f>
        <v>0</v>
      </c>
      <c r="K479" s="222" t="s">
        <v>1</v>
      </c>
      <c r="L479" s="45"/>
      <c r="M479" s="227" t="s">
        <v>1</v>
      </c>
      <c r="N479" s="228" t="s">
        <v>41</v>
      </c>
      <c r="O479" s="92"/>
      <c r="P479" s="229">
        <f>O479*H479</f>
        <v>0</v>
      </c>
      <c r="Q479" s="229">
        <v>0</v>
      </c>
      <c r="R479" s="229">
        <f>Q479*H479</f>
        <v>0</v>
      </c>
      <c r="S479" s="229">
        <v>0</v>
      </c>
      <c r="T479" s="230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1" t="s">
        <v>178</v>
      </c>
      <c r="AT479" s="231" t="s">
        <v>174</v>
      </c>
      <c r="AU479" s="231" t="s">
        <v>85</v>
      </c>
      <c r="AY479" s="18" t="s">
        <v>173</v>
      </c>
      <c r="BE479" s="232">
        <f>IF(N479="základní",J479,0)</f>
        <v>0</v>
      </c>
      <c r="BF479" s="232">
        <f>IF(N479="snížená",J479,0)</f>
        <v>0</v>
      </c>
      <c r="BG479" s="232">
        <f>IF(N479="zákl. přenesená",J479,0)</f>
        <v>0</v>
      </c>
      <c r="BH479" s="232">
        <f>IF(N479="sníž. přenesená",J479,0)</f>
        <v>0</v>
      </c>
      <c r="BI479" s="232">
        <f>IF(N479="nulová",J479,0)</f>
        <v>0</v>
      </c>
      <c r="BJ479" s="18" t="s">
        <v>83</v>
      </c>
      <c r="BK479" s="232">
        <f>ROUND(I479*H479,2)</f>
        <v>0</v>
      </c>
      <c r="BL479" s="18" t="s">
        <v>178</v>
      </c>
      <c r="BM479" s="231" t="s">
        <v>1080</v>
      </c>
    </row>
    <row r="480" s="2" customFormat="1">
      <c r="A480" s="39"/>
      <c r="B480" s="40"/>
      <c r="C480" s="41"/>
      <c r="D480" s="233" t="s">
        <v>180</v>
      </c>
      <c r="E480" s="41"/>
      <c r="F480" s="234" t="s">
        <v>2684</v>
      </c>
      <c r="G480" s="41"/>
      <c r="H480" s="41"/>
      <c r="I480" s="235"/>
      <c r="J480" s="41"/>
      <c r="K480" s="41"/>
      <c r="L480" s="45"/>
      <c r="M480" s="236"/>
      <c r="N480" s="237"/>
      <c r="O480" s="92"/>
      <c r="P480" s="92"/>
      <c r="Q480" s="92"/>
      <c r="R480" s="92"/>
      <c r="S480" s="92"/>
      <c r="T480" s="93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180</v>
      </c>
      <c r="AU480" s="18" t="s">
        <v>85</v>
      </c>
    </row>
    <row r="481" s="2" customFormat="1" ht="90" customHeight="1">
      <c r="A481" s="39"/>
      <c r="B481" s="40"/>
      <c r="C481" s="220" t="s">
        <v>729</v>
      </c>
      <c r="D481" s="220" t="s">
        <v>174</v>
      </c>
      <c r="E481" s="221" t="s">
        <v>2685</v>
      </c>
      <c r="F481" s="222" t="s">
        <v>2686</v>
      </c>
      <c r="G481" s="223" t="s">
        <v>1701</v>
      </c>
      <c r="H481" s="224">
        <v>1</v>
      </c>
      <c r="I481" s="225"/>
      <c r="J481" s="226">
        <f>ROUND(I481*H481,2)</f>
        <v>0</v>
      </c>
      <c r="K481" s="222" t="s">
        <v>1</v>
      </c>
      <c r="L481" s="45"/>
      <c r="M481" s="227" t="s">
        <v>1</v>
      </c>
      <c r="N481" s="228" t="s">
        <v>41</v>
      </c>
      <c r="O481" s="92"/>
      <c r="P481" s="229">
        <f>O481*H481</f>
        <v>0</v>
      </c>
      <c r="Q481" s="229">
        <v>0</v>
      </c>
      <c r="R481" s="229">
        <f>Q481*H481</f>
        <v>0</v>
      </c>
      <c r="S481" s="229">
        <v>0</v>
      </c>
      <c r="T481" s="230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1" t="s">
        <v>178</v>
      </c>
      <c r="AT481" s="231" t="s">
        <v>174</v>
      </c>
      <c r="AU481" s="231" t="s">
        <v>85</v>
      </c>
      <c r="AY481" s="18" t="s">
        <v>173</v>
      </c>
      <c r="BE481" s="232">
        <f>IF(N481="základní",J481,0)</f>
        <v>0</v>
      </c>
      <c r="BF481" s="232">
        <f>IF(N481="snížená",J481,0)</f>
        <v>0</v>
      </c>
      <c r="BG481" s="232">
        <f>IF(N481="zákl. přenesená",J481,0)</f>
        <v>0</v>
      </c>
      <c r="BH481" s="232">
        <f>IF(N481="sníž. přenesená",J481,0)</f>
        <v>0</v>
      </c>
      <c r="BI481" s="232">
        <f>IF(N481="nulová",J481,0)</f>
        <v>0</v>
      </c>
      <c r="BJ481" s="18" t="s">
        <v>83</v>
      </c>
      <c r="BK481" s="232">
        <f>ROUND(I481*H481,2)</f>
        <v>0</v>
      </c>
      <c r="BL481" s="18" t="s">
        <v>178</v>
      </c>
      <c r="BM481" s="231" t="s">
        <v>1084</v>
      </c>
    </row>
    <row r="482" s="2" customFormat="1">
      <c r="A482" s="39"/>
      <c r="B482" s="40"/>
      <c r="C482" s="41"/>
      <c r="D482" s="233" t="s">
        <v>180</v>
      </c>
      <c r="E482" s="41"/>
      <c r="F482" s="234" t="s">
        <v>2687</v>
      </c>
      <c r="G482" s="41"/>
      <c r="H482" s="41"/>
      <c r="I482" s="235"/>
      <c r="J482" s="41"/>
      <c r="K482" s="41"/>
      <c r="L482" s="45"/>
      <c r="M482" s="236"/>
      <c r="N482" s="237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180</v>
      </c>
      <c r="AU482" s="18" t="s">
        <v>85</v>
      </c>
    </row>
    <row r="483" s="2" customFormat="1" ht="24.15" customHeight="1">
      <c r="A483" s="39"/>
      <c r="B483" s="40"/>
      <c r="C483" s="220" t="s">
        <v>1085</v>
      </c>
      <c r="D483" s="220" t="s">
        <v>174</v>
      </c>
      <c r="E483" s="221" t="s">
        <v>2688</v>
      </c>
      <c r="F483" s="222" t="s">
        <v>2689</v>
      </c>
      <c r="G483" s="223" t="s">
        <v>1701</v>
      </c>
      <c r="H483" s="224">
        <v>1</v>
      </c>
      <c r="I483" s="225"/>
      <c r="J483" s="226">
        <f>ROUND(I483*H483,2)</f>
        <v>0</v>
      </c>
      <c r="K483" s="222" t="s">
        <v>1</v>
      </c>
      <c r="L483" s="45"/>
      <c r="M483" s="227" t="s">
        <v>1</v>
      </c>
      <c r="N483" s="228" t="s">
        <v>41</v>
      </c>
      <c r="O483" s="92"/>
      <c r="P483" s="229">
        <f>O483*H483</f>
        <v>0</v>
      </c>
      <c r="Q483" s="229">
        <v>0</v>
      </c>
      <c r="R483" s="229">
        <f>Q483*H483</f>
        <v>0</v>
      </c>
      <c r="S483" s="229">
        <v>0</v>
      </c>
      <c r="T483" s="230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1" t="s">
        <v>178</v>
      </c>
      <c r="AT483" s="231" t="s">
        <v>174</v>
      </c>
      <c r="AU483" s="231" t="s">
        <v>85</v>
      </c>
      <c r="AY483" s="18" t="s">
        <v>173</v>
      </c>
      <c r="BE483" s="232">
        <f>IF(N483="základní",J483,0)</f>
        <v>0</v>
      </c>
      <c r="BF483" s="232">
        <f>IF(N483="snížená",J483,0)</f>
        <v>0</v>
      </c>
      <c r="BG483" s="232">
        <f>IF(N483="zákl. přenesená",J483,0)</f>
        <v>0</v>
      </c>
      <c r="BH483" s="232">
        <f>IF(N483="sníž. přenesená",J483,0)</f>
        <v>0</v>
      </c>
      <c r="BI483" s="232">
        <f>IF(N483="nulová",J483,0)</f>
        <v>0</v>
      </c>
      <c r="BJ483" s="18" t="s">
        <v>83</v>
      </c>
      <c r="BK483" s="232">
        <f>ROUND(I483*H483,2)</f>
        <v>0</v>
      </c>
      <c r="BL483" s="18" t="s">
        <v>178</v>
      </c>
      <c r="BM483" s="231" t="s">
        <v>1088</v>
      </c>
    </row>
    <row r="484" s="2" customFormat="1">
      <c r="A484" s="39"/>
      <c r="B484" s="40"/>
      <c r="C484" s="41"/>
      <c r="D484" s="233" t="s">
        <v>180</v>
      </c>
      <c r="E484" s="41"/>
      <c r="F484" s="234" t="s">
        <v>2690</v>
      </c>
      <c r="G484" s="41"/>
      <c r="H484" s="41"/>
      <c r="I484" s="235"/>
      <c r="J484" s="41"/>
      <c r="K484" s="41"/>
      <c r="L484" s="45"/>
      <c r="M484" s="236"/>
      <c r="N484" s="237"/>
      <c r="O484" s="92"/>
      <c r="P484" s="92"/>
      <c r="Q484" s="92"/>
      <c r="R484" s="92"/>
      <c r="S484" s="92"/>
      <c r="T484" s="93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180</v>
      </c>
      <c r="AU484" s="18" t="s">
        <v>85</v>
      </c>
    </row>
    <row r="485" s="2" customFormat="1" ht="37.8" customHeight="1">
      <c r="A485" s="39"/>
      <c r="B485" s="40"/>
      <c r="C485" s="220" t="s">
        <v>735</v>
      </c>
      <c r="D485" s="220" t="s">
        <v>174</v>
      </c>
      <c r="E485" s="221" t="s">
        <v>2691</v>
      </c>
      <c r="F485" s="222" t="s">
        <v>2692</v>
      </c>
      <c r="G485" s="223" t="s">
        <v>1701</v>
      </c>
      <c r="H485" s="224">
        <v>1</v>
      </c>
      <c r="I485" s="225"/>
      <c r="J485" s="226">
        <f>ROUND(I485*H485,2)</f>
        <v>0</v>
      </c>
      <c r="K485" s="222" t="s">
        <v>1</v>
      </c>
      <c r="L485" s="45"/>
      <c r="M485" s="227" t="s">
        <v>1</v>
      </c>
      <c r="N485" s="228" t="s">
        <v>41</v>
      </c>
      <c r="O485" s="92"/>
      <c r="P485" s="229">
        <f>O485*H485</f>
        <v>0</v>
      </c>
      <c r="Q485" s="229">
        <v>0</v>
      </c>
      <c r="R485" s="229">
        <f>Q485*H485</f>
        <v>0</v>
      </c>
      <c r="S485" s="229">
        <v>0</v>
      </c>
      <c r="T485" s="230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1" t="s">
        <v>178</v>
      </c>
      <c r="AT485" s="231" t="s">
        <v>174</v>
      </c>
      <c r="AU485" s="231" t="s">
        <v>85</v>
      </c>
      <c r="AY485" s="18" t="s">
        <v>173</v>
      </c>
      <c r="BE485" s="232">
        <f>IF(N485="základní",J485,0)</f>
        <v>0</v>
      </c>
      <c r="BF485" s="232">
        <f>IF(N485="snížená",J485,0)</f>
        <v>0</v>
      </c>
      <c r="BG485" s="232">
        <f>IF(N485="zákl. přenesená",J485,0)</f>
        <v>0</v>
      </c>
      <c r="BH485" s="232">
        <f>IF(N485="sníž. přenesená",J485,0)</f>
        <v>0</v>
      </c>
      <c r="BI485" s="232">
        <f>IF(N485="nulová",J485,0)</f>
        <v>0</v>
      </c>
      <c r="BJ485" s="18" t="s">
        <v>83</v>
      </c>
      <c r="BK485" s="232">
        <f>ROUND(I485*H485,2)</f>
        <v>0</v>
      </c>
      <c r="BL485" s="18" t="s">
        <v>178</v>
      </c>
      <c r="BM485" s="231" t="s">
        <v>1092</v>
      </c>
    </row>
    <row r="486" s="2" customFormat="1">
      <c r="A486" s="39"/>
      <c r="B486" s="40"/>
      <c r="C486" s="41"/>
      <c r="D486" s="233" t="s">
        <v>180</v>
      </c>
      <c r="E486" s="41"/>
      <c r="F486" s="234" t="s">
        <v>2693</v>
      </c>
      <c r="G486" s="41"/>
      <c r="H486" s="41"/>
      <c r="I486" s="235"/>
      <c r="J486" s="41"/>
      <c r="K486" s="41"/>
      <c r="L486" s="45"/>
      <c r="M486" s="236"/>
      <c r="N486" s="237"/>
      <c r="O486" s="92"/>
      <c r="P486" s="92"/>
      <c r="Q486" s="92"/>
      <c r="R486" s="92"/>
      <c r="S486" s="92"/>
      <c r="T486" s="93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180</v>
      </c>
      <c r="AU486" s="18" t="s">
        <v>85</v>
      </c>
    </row>
    <row r="487" s="2" customFormat="1" ht="21.75" customHeight="1">
      <c r="A487" s="39"/>
      <c r="B487" s="40"/>
      <c r="C487" s="220" t="s">
        <v>1094</v>
      </c>
      <c r="D487" s="220" t="s">
        <v>174</v>
      </c>
      <c r="E487" s="221" t="s">
        <v>2694</v>
      </c>
      <c r="F487" s="222" t="s">
        <v>2695</v>
      </c>
      <c r="G487" s="223" t="s">
        <v>1701</v>
      </c>
      <c r="H487" s="224">
        <v>1</v>
      </c>
      <c r="I487" s="225"/>
      <c r="J487" s="226">
        <f>ROUND(I487*H487,2)</f>
        <v>0</v>
      </c>
      <c r="K487" s="222" t="s">
        <v>1</v>
      </c>
      <c r="L487" s="45"/>
      <c r="M487" s="227" t="s">
        <v>1</v>
      </c>
      <c r="N487" s="228" t="s">
        <v>41</v>
      </c>
      <c r="O487" s="92"/>
      <c r="P487" s="229">
        <f>O487*H487</f>
        <v>0</v>
      </c>
      <c r="Q487" s="229">
        <v>0</v>
      </c>
      <c r="R487" s="229">
        <f>Q487*H487</f>
        <v>0</v>
      </c>
      <c r="S487" s="229">
        <v>0</v>
      </c>
      <c r="T487" s="230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1" t="s">
        <v>178</v>
      </c>
      <c r="AT487" s="231" t="s">
        <v>174</v>
      </c>
      <c r="AU487" s="231" t="s">
        <v>85</v>
      </c>
      <c r="AY487" s="18" t="s">
        <v>173</v>
      </c>
      <c r="BE487" s="232">
        <f>IF(N487="základní",J487,0)</f>
        <v>0</v>
      </c>
      <c r="BF487" s="232">
        <f>IF(N487="snížená",J487,0)</f>
        <v>0</v>
      </c>
      <c r="BG487" s="232">
        <f>IF(N487="zákl. přenesená",J487,0)</f>
        <v>0</v>
      </c>
      <c r="BH487" s="232">
        <f>IF(N487="sníž. přenesená",J487,0)</f>
        <v>0</v>
      </c>
      <c r="BI487" s="232">
        <f>IF(N487="nulová",J487,0)</f>
        <v>0</v>
      </c>
      <c r="BJ487" s="18" t="s">
        <v>83</v>
      </c>
      <c r="BK487" s="232">
        <f>ROUND(I487*H487,2)</f>
        <v>0</v>
      </c>
      <c r="BL487" s="18" t="s">
        <v>178</v>
      </c>
      <c r="BM487" s="231" t="s">
        <v>1097</v>
      </c>
    </row>
    <row r="488" s="2" customFormat="1">
      <c r="A488" s="39"/>
      <c r="B488" s="40"/>
      <c r="C488" s="41"/>
      <c r="D488" s="233" t="s">
        <v>180</v>
      </c>
      <c r="E488" s="41"/>
      <c r="F488" s="234" t="s">
        <v>2696</v>
      </c>
      <c r="G488" s="41"/>
      <c r="H488" s="41"/>
      <c r="I488" s="235"/>
      <c r="J488" s="41"/>
      <c r="K488" s="41"/>
      <c r="L488" s="45"/>
      <c r="M488" s="236"/>
      <c r="N488" s="237"/>
      <c r="O488" s="92"/>
      <c r="P488" s="92"/>
      <c r="Q488" s="92"/>
      <c r="R488" s="92"/>
      <c r="S488" s="92"/>
      <c r="T488" s="93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180</v>
      </c>
      <c r="AU488" s="18" t="s">
        <v>85</v>
      </c>
    </row>
    <row r="489" s="2" customFormat="1" ht="24.15" customHeight="1">
      <c r="A489" s="39"/>
      <c r="B489" s="40"/>
      <c r="C489" s="220" t="s">
        <v>739</v>
      </c>
      <c r="D489" s="220" t="s">
        <v>174</v>
      </c>
      <c r="E489" s="221" t="s">
        <v>2697</v>
      </c>
      <c r="F489" s="222" t="s">
        <v>2698</v>
      </c>
      <c r="G489" s="223" t="s">
        <v>353</v>
      </c>
      <c r="H489" s="224">
        <v>725</v>
      </c>
      <c r="I489" s="225"/>
      <c r="J489" s="226">
        <f>ROUND(I489*H489,2)</f>
        <v>0</v>
      </c>
      <c r="K489" s="222" t="s">
        <v>1</v>
      </c>
      <c r="L489" s="45"/>
      <c r="M489" s="227" t="s">
        <v>1</v>
      </c>
      <c r="N489" s="228" t="s">
        <v>41</v>
      </c>
      <c r="O489" s="92"/>
      <c r="P489" s="229">
        <f>O489*H489</f>
        <v>0</v>
      </c>
      <c r="Q489" s="229">
        <v>0</v>
      </c>
      <c r="R489" s="229">
        <f>Q489*H489</f>
        <v>0</v>
      </c>
      <c r="S489" s="229">
        <v>0</v>
      </c>
      <c r="T489" s="230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1" t="s">
        <v>178</v>
      </c>
      <c r="AT489" s="231" t="s">
        <v>174</v>
      </c>
      <c r="AU489" s="231" t="s">
        <v>85</v>
      </c>
      <c r="AY489" s="18" t="s">
        <v>173</v>
      </c>
      <c r="BE489" s="232">
        <f>IF(N489="základní",J489,0)</f>
        <v>0</v>
      </c>
      <c r="BF489" s="232">
        <f>IF(N489="snížená",J489,0)</f>
        <v>0</v>
      </c>
      <c r="BG489" s="232">
        <f>IF(N489="zákl. přenesená",J489,0)</f>
        <v>0</v>
      </c>
      <c r="BH489" s="232">
        <f>IF(N489="sníž. přenesená",J489,0)</f>
        <v>0</v>
      </c>
      <c r="BI489" s="232">
        <f>IF(N489="nulová",J489,0)</f>
        <v>0</v>
      </c>
      <c r="BJ489" s="18" t="s">
        <v>83</v>
      </c>
      <c r="BK489" s="232">
        <f>ROUND(I489*H489,2)</f>
        <v>0</v>
      </c>
      <c r="BL489" s="18" t="s">
        <v>178</v>
      </c>
      <c r="BM489" s="231" t="s">
        <v>1102</v>
      </c>
    </row>
    <row r="490" s="2" customFormat="1">
      <c r="A490" s="39"/>
      <c r="B490" s="40"/>
      <c r="C490" s="41"/>
      <c r="D490" s="233" t="s">
        <v>180</v>
      </c>
      <c r="E490" s="41"/>
      <c r="F490" s="234" t="s">
        <v>2699</v>
      </c>
      <c r="G490" s="41"/>
      <c r="H490" s="41"/>
      <c r="I490" s="235"/>
      <c r="J490" s="41"/>
      <c r="K490" s="41"/>
      <c r="L490" s="45"/>
      <c r="M490" s="236"/>
      <c r="N490" s="237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180</v>
      </c>
      <c r="AU490" s="18" t="s">
        <v>85</v>
      </c>
    </row>
    <row r="491" s="2" customFormat="1" ht="24.15" customHeight="1">
      <c r="A491" s="39"/>
      <c r="B491" s="40"/>
      <c r="C491" s="220" t="s">
        <v>1106</v>
      </c>
      <c r="D491" s="220" t="s">
        <v>174</v>
      </c>
      <c r="E491" s="221" t="s">
        <v>2700</v>
      </c>
      <c r="F491" s="222" t="s">
        <v>2417</v>
      </c>
      <c r="G491" s="223" t="s">
        <v>353</v>
      </c>
      <c r="H491" s="224">
        <v>275</v>
      </c>
      <c r="I491" s="225"/>
      <c r="J491" s="226">
        <f>ROUND(I491*H491,2)</f>
        <v>0</v>
      </c>
      <c r="K491" s="222" t="s">
        <v>1</v>
      </c>
      <c r="L491" s="45"/>
      <c r="M491" s="227" t="s">
        <v>1</v>
      </c>
      <c r="N491" s="228" t="s">
        <v>41</v>
      </c>
      <c r="O491" s="92"/>
      <c r="P491" s="229">
        <f>O491*H491</f>
        <v>0</v>
      </c>
      <c r="Q491" s="229">
        <v>0</v>
      </c>
      <c r="R491" s="229">
        <f>Q491*H491</f>
        <v>0</v>
      </c>
      <c r="S491" s="229">
        <v>0</v>
      </c>
      <c r="T491" s="230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1" t="s">
        <v>178</v>
      </c>
      <c r="AT491" s="231" t="s">
        <v>174</v>
      </c>
      <c r="AU491" s="231" t="s">
        <v>85</v>
      </c>
      <c r="AY491" s="18" t="s">
        <v>173</v>
      </c>
      <c r="BE491" s="232">
        <f>IF(N491="základní",J491,0)</f>
        <v>0</v>
      </c>
      <c r="BF491" s="232">
        <f>IF(N491="snížená",J491,0)</f>
        <v>0</v>
      </c>
      <c r="BG491" s="232">
        <f>IF(N491="zákl. přenesená",J491,0)</f>
        <v>0</v>
      </c>
      <c r="BH491" s="232">
        <f>IF(N491="sníž. přenesená",J491,0)</f>
        <v>0</v>
      </c>
      <c r="BI491" s="232">
        <f>IF(N491="nulová",J491,0)</f>
        <v>0</v>
      </c>
      <c r="BJ491" s="18" t="s">
        <v>83</v>
      </c>
      <c r="BK491" s="232">
        <f>ROUND(I491*H491,2)</f>
        <v>0</v>
      </c>
      <c r="BL491" s="18" t="s">
        <v>178</v>
      </c>
      <c r="BM491" s="231" t="s">
        <v>1109</v>
      </c>
    </row>
    <row r="492" s="2" customFormat="1">
      <c r="A492" s="39"/>
      <c r="B492" s="40"/>
      <c r="C492" s="41"/>
      <c r="D492" s="233" t="s">
        <v>180</v>
      </c>
      <c r="E492" s="41"/>
      <c r="F492" s="234" t="s">
        <v>2701</v>
      </c>
      <c r="G492" s="41"/>
      <c r="H492" s="41"/>
      <c r="I492" s="235"/>
      <c r="J492" s="41"/>
      <c r="K492" s="41"/>
      <c r="L492" s="45"/>
      <c r="M492" s="236"/>
      <c r="N492" s="237"/>
      <c r="O492" s="92"/>
      <c r="P492" s="92"/>
      <c r="Q492" s="92"/>
      <c r="R492" s="92"/>
      <c r="S492" s="92"/>
      <c r="T492" s="93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180</v>
      </c>
      <c r="AU492" s="18" t="s">
        <v>85</v>
      </c>
    </row>
    <row r="493" s="2" customFormat="1" ht="16.5" customHeight="1">
      <c r="A493" s="39"/>
      <c r="B493" s="40"/>
      <c r="C493" s="220" t="s">
        <v>744</v>
      </c>
      <c r="D493" s="220" t="s">
        <v>174</v>
      </c>
      <c r="E493" s="221" t="s">
        <v>2702</v>
      </c>
      <c r="F493" s="222" t="s">
        <v>2342</v>
      </c>
      <c r="G493" s="223" t="s">
        <v>353</v>
      </c>
      <c r="H493" s="224">
        <v>10</v>
      </c>
      <c r="I493" s="225"/>
      <c r="J493" s="226">
        <f>ROUND(I493*H493,2)</f>
        <v>0</v>
      </c>
      <c r="K493" s="222" t="s">
        <v>1</v>
      </c>
      <c r="L493" s="45"/>
      <c r="M493" s="227" t="s">
        <v>1</v>
      </c>
      <c r="N493" s="228" t="s">
        <v>41</v>
      </c>
      <c r="O493" s="92"/>
      <c r="P493" s="229">
        <f>O493*H493</f>
        <v>0</v>
      </c>
      <c r="Q493" s="229">
        <v>0</v>
      </c>
      <c r="R493" s="229">
        <f>Q493*H493</f>
        <v>0</v>
      </c>
      <c r="S493" s="229">
        <v>0</v>
      </c>
      <c r="T493" s="230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1" t="s">
        <v>178</v>
      </c>
      <c r="AT493" s="231" t="s">
        <v>174</v>
      </c>
      <c r="AU493" s="231" t="s">
        <v>85</v>
      </c>
      <c r="AY493" s="18" t="s">
        <v>173</v>
      </c>
      <c r="BE493" s="232">
        <f>IF(N493="základní",J493,0)</f>
        <v>0</v>
      </c>
      <c r="BF493" s="232">
        <f>IF(N493="snížená",J493,0)</f>
        <v>0</v>
      </c>
      <c r="BG493" s="232">
        <f>IF(N493="zákl. přenesená",J493,0)</f>
        <v>0</v>
      </c>
      <c r="BH493" s="232">
        <f>IF(N493="sníž. přenesená",J493,0)</f>
        <v>0</v>
      </c>
      <c r="BI493" s="232">
        <f>IF(N493="nulová",J493,0)</f>
        <v>0</v>
      </c>
      <c r="BJ493" s="18" t="s">
        <v>83</v>
      </c>
      <c r="BK493" s="232">
        <f>ROUND(I493*H493,2)</f>
        <v>0</v>
      </c>
      <c r="BL493" s="18" t="s">
        <v>178</v>
      </c>
      <c r="BM493" s="231" t="s">
        <v>1115</v>
      </c>
    </row>
    <row r="494" s="2" customFormat="1">
      <c r="A494" s="39"/>
      <c r="B494" s="40"/>
      <c r="C494" s="41"/>
      <c r="D494" s="233" t="s">
        <v>180</v>
      </c>
      <c r="E494" s="41"/>
      <c r="F494" s="234" t="s">
        <v>2703</v>
      </c>
      <c r="G494" s="41"/>
      <c r="H494" s="41"/>
      <c r="I494" s="235"/>
      <c r="J494" s="41"/>
      <c r="K494" s="41"/>
      <c r="L494" s="45"/>
      <c r="M494" s="236"/>
      <c r="N494" s="237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180</v>
      </c>
      <c r="AU494" s="18" t="s">
        <v>85</v>
      </c>
    </row>
    <row r="495" s="2" customFormat="1" ht="24.15" customHeight="1">
      <c r="A495" s="39"/>
      <c r="B495" s="40"/>
      <c r="C495" s="220" t="s">
        <v>1120</v>
      </c>
      <c r="D495" s="220" t="s">
        <v>174</v>
      </c>
      <c r="E495" s="221" t="s">
        <v>2704</v>
      </c>
      <c r="F495" s="222" t="s">
        <v>2705</v>
      </c>
      <c r="G495" s="223" t="s">
        <v>353</v>
      </c>
      <c r="H495" s="224">
        <v>275</v>
      </c>
      <c r="I495" s="225"/>
      <c r="J495" s="226">
        <f>ROUND(I495*H495,2)</f>
        <v>0</v>
      </c>
      <c r="K495" s="222" t="s">
        <v>1</v>
      </c>
      <c r="L495" s="45"/>
      <c r="M495" s="227" t="s">
        <v>1</v>
      </c>
      <c r="N495" s="228" t="s">
        <v>41</v>
      </c>
      <c r="O495" s="92"/>
      <c r="P495" s="229">
        <f>O495*H495</f>
        <v>0</v>
      </c>
      <c r="Q495" s="229">
        <v>0</v>
      </c>
      <c r="R495" s="229">
        <f>Q495*H495</f>
        <v>0</v>
      </c>
      <c r="S495" s="229">
        <v>0</v>
      </c>
      <c r="T495" s="230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1" t="s">
        <v>178</v>
      </c>
      <c r="AT495" s="231" t="s">
        <v>174</v>
      </c>
      <c r="AU495" s="231" t="s">
        <v>85</v>
      </c>
      <c r="AY495" s="18" t="s">
        <v>173</v>
      </c>
      <c r="BE495" s="232">
        <f>IF(N495="základní",J495,0)</f>
        <v>0</v>
      </c>
      <c r="BF495" s="232">
        <f>IF(N495="snížená",J495,0)</f>
        <v>0</v>
      </c>
      <c r="BG495" s="232">
        <f>IF(N495="zákl. přenesená",J495,0)</f>
        <v>0</v>
      </c>
      <c r="BH495" s="232">
        <f>IF(N495="sníž. přenesená",J495,0)</f>
        <v>0</v>
      </c>
      <c r="BI495" s="232">
        <f>IF(N495="nulová",J495,0)</f>
        <v>0</v>
      </c>
      <c r="BJ495" s="18" t="s">
        <v>83</v>
      </c>
      <c r="BK495" s="232">
        <f>ROUND(I495*H495,2)</f>
        <v>0</v>
      </c>
      <c r="BL495" s="18" t="s">
        <v>178</v>
      </c>
      <c r="BM495" s="231" t="s">
        <v>1123</v>
      </c>
    </row>
    <row r="496" s="2" customFormat="1">
      <c r="A496" s="39"/>
      <c r="B496" s="40"/>
      <c r="C496" s="41"/>
      <c r="D496" s="233" t="s">
        <v>180</v>
      </c>
      <c r="E496" s="41"/>
      <c r="F496" s="234" t="s">
        <v>2706</v>
      </c>
      <c r="G496" s="41"/>
      <c r="H496" s="41"/>
      <c r="I496" s="235"/>
      <c r="J496" s="41"/>
      <c r="K496" s="41"/>
      <c r="L496" s="45"/>
      <c r="M496" s="236"/>
      <c r="N496" s="237"/>
      <c r="O496" s="92"/>
      <c r="P496" s="92"/>
      <c r="Q496" s="92"/>
      <c r="R496" s="92"/>
      <c r="S496" s="92"/>
      <c r="T496" s="93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180</v>
      </c>
      <c r="AU496" s="18" t="s">
        <v>85</v>
      </c>
    </row>
    <row r="497" s="2" customFormat="1" ht="24.15" customHeight="1">
      <c r="A497" s="39"/>
      <c r="B497" s="40"/>
      <c r="C497" s="220" t="s">
        <v>747</v>
      </c>
      <c r="D497" s="220" t="s">
        <v>174</v>
      </c>
      <c r="E497" s="221" t="s">
        <v>2707</v>
      </c>
      <c r="F497" s="222" t="s">
        <v>2708</v>
      </c>
      <c r="G497" s="223" t="s">
        <v>1701</v>
      </c>
      <c r="H497" s="224">
        <v>20</v>
      </c>
      <c r="I497" s="225"/>
      <c r="J497" s="226">
        <f>ROUND(I497*H497,2)</f>
        <v>0</v>
      </c>
      <c r="K497" s="222" t="s">
        <v>1</v>
      </c>
      <c r="L497" s="45"/>
      <c r="M497" s="227" t="s">
        <v>1</v>
      </c>
      <c r="N497" s="228" t="s">
        <v>41</v>
      </c>
      <c r="O497" s="92"/>
      <c r="P497" s="229">
        <f>O497*H497</f>
        <v>0</v>
      </c>
      <c r="Q497" s="229">
        <v>0</v>
      </c>
      <c r="R497" s="229">
        <f>Q497*H497</f>
        <v>0</v>
      </c>
      <c r="S497" s="229">
        <v>0</v>
      </c>
      <c r="T497" s="230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1" t="s">
        <v>178</v>
      </c>
      <c r="AT497" s="231" t="s">
        <v>174</v>
      </c>
      <c r="AU497" s="231" t="s">
        <v>85</v>
      </c>
      <c r="AY497" s="18" t="s">
        <v>173</v>
      </c>
      <c r="BE497" s="232">
        <f>IF(N497="základní",J497,0)</f>
        <v>0</v>
      </c>
      <c r="BF497" s="232">
        <f>IF(N497="snížená",J497,0)</f>
        <v>0</v>
      </c>
      <c r="BG497" s="232">
        <f>IF(N497="zákl. přenesená",J497,0)</f>
        <v>0</v>
      </c>
      <c r="BH497" s="232">
        <f>IF(N497="sníž. přenesená",J497,0)</f>
        <v>0</v>
      </c>
      <c r="BI497" s="232">
        <f>IF(N497="nulová",J497,0)</f>
        <v>0</v>
      </c>
      <c r="BJ497" s="18" t="s">
        <v>83</v>
      </c>
      <c r="BK497" s="232">
        <f>ROUND(I497*H497,2)</f>
        <v>0</v>
      </c>
      <c r="BL497" s="18" t="s">
        <v>178</v>
      </c>
      <c r="BM497" s="231" t="s">
        <v>1132</v>
      </c>
    </row>
    <row r="498" s="2" customFormat="1">
      <c r="A498" s="39"/>
      <c r="B498" s="40"/>
      <c r="C498" s="41"/>
      <c r="D498" s="233" t="s">
        <v>180</v>
      </c>
      <c r="E498" s="41"/>
      <c r="F498" s="234" t="s">
        <v>2706</v>
      </c>
      <c r="G498" s="41"/>
      <c r="H498" s="41"/>
      <c r="I498" s="235"/>
      <c r="J498" s="41"/>
      <c r="K498" s="41"/>
      <c r="L498" s="45"/>
      <c r="M498" s="236"/>
      <c r="N498" s="237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180</v>
      </c>
      <c r="AU498" s="18" t="s">
        <v>85</v>
      </c>
    </row>
    <row r="499" s="2" customFormat="1" ht="21.75" customHeight="1">
      <c r="A499" s="39"/>
      <c r="B499" s="40"/>
      <c r="C499" s="220" t="s">
        <v>1137</v>
      </c>
      <c r="D499" s="220" t="s">
        <v>174</v>
      </c>
      <c r="E499" s="221" t="s">
        <v>2709</v>
      </c>
      <c r="F499" s="222" t="s">
        <v>2710</v>
      </c>
      <c r="G499" s="223" t="s">
        <v>1701</v>
      </c>
      <c r="H499" s="224">
        <v>1</v>
      </c>
      <c r="I499" s="225"/>
      <c r="J499" s="226">
        <f>ROUND(I499*H499,2)</f>
        <v>0</v>
      </c>
      <c r="K499" s="222" t="s">
        <v>1</v>
      </c>
      <c r="L499" s="45"/>
      <c r="M499" s="227" t="s">
        <v>1</v>
      </c>
      <c r="N499" s="228" t="s">
        <v>41</v>
      </c>
      <c r="O499" s="92"/>
      <c r="P499" s="229">
        <f>O499*H499</f>
        <v>0</v>
      </c>
      <c r="Q499" s="229">
        <v>0</v>
      </c>
      <c r="R499" s="229">
        <f>Q499*H499</f>
        <v>0</v>
      </c>
      <c r="S499" s="229">
        <v>0</v>
      </c>
      <c r="T499" s="230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1" t="s">
        <v>178</v>
      </c>
      <c r="AT499" s="231" t="s">
        <v>174</v>
      </c>
      <c r="AU499" s="231" t="s">
        <v>85</v>
      </c>
      <c r="AY499" s="18" t="s">
        <v>173</v>
      </c>
      <c r="BE499" s="232">
        <f>IF(N499="základní",J499,0)</f>
        <v>0</v>
      </c>
      <c r="BF499" s="232">
        <f>IF(N499="snížená",J499,0)</f>
        <v>0</v>
      </c>
      <c r="BG499" s="232">
        <f>IF(N499="zákl. přenesená",J499,0)</f>
        <v>0</v>
      </c>
      <c r="BH499" s="232">
        <f>IF(N499="sníž. přenesená",J499,0)</f>
        <v>0</v>
      </c>
      <c r="BI499" s="232">
        <f>IF(N499="nulová",J499,0)</f>
        <v>0</v>
      </c>
      <c r="BJ499" s="18" t="s">
        <v>83</v>
      </c>
      <c r="BK499" s="232">
        <f>ROUND(I499*H499,2)</f>
        <v>0</v>
      </c>
      <c r="BL499" s="18" t="s">
        <v>178</v>
      </c>
      <c r="BM499" s="231" t="s">
        <v>1140</v>
      </c>
    </row>
    <row r="500" s="2" customFormat="1">
      <c r="A500" s="39"/>
      <c r="B500" s="40"/>
      <c r="C500" s="41"/>
      <c r="D500" s="233" t="s">
        <v>180</v>
      </c>
      <c r="E500" s="41"/>
      <c r="F500" s="234" t="s">
        <v>2711</v>
      </c>
      <c r="G500" s="41"/>
      <c r="H500" s="41"/>
      <c r="I500" s="235"/>
      <c r="J500" s="41"/>
      <c r="K500" s="41"/>
      <c r="L500" s="45"/>
      <c r="M500" s="236"/>
      <c r="N500" s="237"/>
      <c r="O500" s="92"/>
      <c r="P500" s="92"/>
      <c r="Q500" s="92"/>
      <c r="R500" s="92"/>
      <c r="S500" s="92"/>
      <c r="T500" s="93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180</v>
      </c>
      <c r="AU500" s="18" t="s">
        <v>85</v>
      </c>
    </row>
    <row r="501" s="2" customFormat="1" ht="21.75" customHeight="1">
      <c r="A501" s="39"/>
      <c r="B501" s="40"/>
      <c r="C501" s="220" t="s">
        <v>752</v>
      </c>
      <c r="D501" s="220" t="s">
        <v>174</v>
      </c>
      <c r="E501" s="221" t="s">
        <v>2712</v>
      </c>
      <c r="F501" s="222" t="s">
        <v>2713</v>
      </c>
      <c r="G501" s="223" t="s">
        <v>1701</v>
      </c>
      <c r="H501" s="224">
        <v>40</v>
      </c>
      <c r="I501" s="225"/>
      <c r="J501" s="226">
        <f>ROUND(I501*H501,2)</f>
        <v>0</v>
      </c>
      <c r="K501" s="222" t="s">
        <v>1</v>
      </c>
      <c r="L501" s="45"/>
      <c r="M501" s="227" t="s">
        <v>1</v>
      </c>
      <c r="N501" s="228" t="s">
        <v>41</v>
      </c>
      <c r="O501" s="92"/>
      <c r="P501" s="229">
        <f>O501*H501</f>
        <v>0</v>
      </c>
      <c r="Q501" s="229">
        <v>0</v>
      </c>
      <c r="R501" s="229">
        <f>Q501*H501</f>
        <v>0</v>
      </c>
      <c r="S501" s="229">
        <v>0</v>
      </c>
      <c r="T501" s="230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1" t="s">
        <v>178</v>
      </c>
      <c r="AT501" s="231" t="s">
        <v>174</v>
      </c>
      <c r="AU501" s="231" t="s">
        <v>85</v>
      </c>
      <c r="AY501" s="18" t="s">
        <v>173</v>
      </c>
      <c r="BE501" s="232">
        <f>IF(N501="základní",J501,0)</f>
        <v>0</v>
      </c>
      <c r="BF501" s="232">
        <f>IF(N501="snížená",J501,0)</f>
        <v>0</v>
      </c>
      <c r="BG501" s="232">
        <f>IF(N501="zákl. přenesená",J501,0)</f>
        <v>0</v>
      </c>
      <c r="BH501" s="232">
        <f>IF(N501="sníž. přenesená",J501,0)</f>
        <v>0</v>
      </c>
      <c r="BI501" s="232">
        <f>IF(N501="nulová",J501,0)</f>
        <v>0</v>
      </c>
      <c r="BJ501" s="18" t="s">
        <v>83</v>
      </c>
      <c r="BK501" s="232">
        <f>ROUND(I501*H501,2)</f>
        <v>0</v>
      </c>
      <c r="BL501" s="18" t="s">
        <v>178</v>
      </c>
      <c r="BM501" s="231" t="s">
        <v>1144</v>
      </c>
    </row>
    <row r="502" s="2" customFormat="1">
      <c r="A502" s="39"/>
      <c r="B502" s="40"/>
      <c r="C502" s="41"/>
      <c r="D502" s="233" t="s">
        <v>180</v>
      </c>
      <c r="E502" s="41"/>
      <c r="F502" s="234" t="s">
        <v>2714</v>
      </c>
      <c r="G502" s="41"/>
      <c r="H502" s="41"/>
      <c r="I502" s="235"/>
      <c r="J502" s="41"/>
      <c r="K502" s="41"/>
      <c r="L502" s="45"/>
      <c r="M502" s="236"/>
      <c r="N502" s="237"/>
      <c r="O502" s="92"/>
      <c r="P502" s="92"/>
      <c r="Q502" s="92"/>
      <c r="R502" s="92"/>
      <c r="S502" s="92"/>
      <c r="T502" s="93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180</v>
      </c>
      <c r="AU502" s="18" t="s">
        <v>85</v>
      </c>
    </row>
    <row r="503" s="2" customFormat="1" ht="37.8" customHeight="1">
      <c r="A503" s="39"/>
      <c r="B503" s="40"/>
      <c r="C503" s="220" t="s">
        <v>1145</v>
      </c>
      <c r="D503" s="220" t="s">
        <v>174</v>
      </c>
      <c r="E503" s="221" t="s">
        <v>2715</v>
      </c>
      <c r="F503" s="222" t="s">
        <v>2716</v>
      </c>
      <c r="G503" s="223" t="s">
        <v>353</v>
      </c>
      <c r="H503" s="224">
        <v>25</v>
      </c>
      <c r="I503" s="225"/>
      <c r="J503" s="226">
        <f>ROUND(I503*H503,2)</f>
        <v>0</v>
      </c>
      <c r="K503" s="222" t="s">
        <v>1</v>
      </c>
      <c r="L503" s="45"/>
      <c r="M503" s="227" t="s">
        <v>1</v>
      </c>
      <c r="N503" s="228" t="s">
        <v>41</v>
      </c>
      <c r="O503" s="92"/>
      <c r="P503" s="229">
        <f>O503*H503</f>
        <v>0</v>
      </c>
      <c r="Q503" s="229">
        <v>0</v>
      </c>
      <c r="R503" s="229">
        <f>Q503*H503</f>
        <v>0</v>
      </c>
      <c r="S503" s="229">
        <v>0</v>
      </c>
      <c r="T503" s="230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1" t="s">
        <v>178</v>
      </c>
      <c r="AT503" s="231" t="s">
        <v>174</v>
      </c>
      <c r="AU503" s="231" t="s">
        <v>85</v>
      </c>
      <c r="AY503" s="18" t="s">
        <v>173</v>
      </c>
      <c r="BE503" s="232">
        <f>IF(N503="základní",J503,0)</f>
        <v>0</v>
      </c>
      <c r="BF503" s="232">
        <f>IF(N503="snížená",J503,0)</f>
        <v>0</v>
      </c>
      <c r="BG503" s="232">
        <f>IF(N503="zákl. přenesená",J503,0)</f>
        <v>0</v>
      </c>
      <c r="BH503" s="232">
        <f>IF(N503="sníž. přenesená",J503,0)</f>
        <v>0</v>
      </c>
      <c r="BI503" s="232">
        <f>IF(N503="nulová",J503,0)</f>
        <v>0</v>
      </c>
      <c r="BJ503" s="18" t="s">
        <v>83</v>
      </c>
      <c r="BK503" s="232">
        <f>ROUND(I503*H503,2)</f>
        <v>0</v>
      </c>
      <c r="BL503" s="18" t="s">
        <v>178</v>
      </c>
      <c r="BM503" s="231" t="s">
        <v>1148</v>
      </c>
    </row>
    <row r="504" s="2" customFormat="1">
      <c r="A504" s="39"/>
      <c r="B504" s="40"/>
      <c r="C504" s="41"/>
      <c r="D504" s="233" t="s">
        <v>180</v>
      </c>
      <c r="E504" s="41"/>
      <c r="F504" s="234" t="s">
        <v>2714</v>
      </c>
      <c r="G504" s="41"/>
      <c r="H504" s="41"/>
      <c r="I504" s="235"/>
      <c r="J504" s="41"/>
      <c r="K504" s="41"/>
      <c r="L504" s="45"/>
      <c r="M504" s="236"/>
      <c r="N504" s="237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180</v>
      </c>
      <c r="AU504" s="18" t="s">
        <v>85</v>
      </c>
    </row>
    <row r="505" s="2" customFormat="1" ht="16.5" customHeight="1">
      <c r="A505" s="39"/>
      <c r="B505" s="40"/>
      <c r="C505" s="220" t="s">
        <v>755</v>
      </c>
      <c r="D505" s="220" t="s">
        <v>174</v>
      </c>
      <c r="E505" s="221" t="s">
        <v>2717</v>
      </c>
      <c r="F505" s="222" t="s">
        <v>2718</v>
      </c>
      <c r="G505" s="223" t="s">
        <v>1701</v>
      </c>
      <c r="H505" s="224">
        <v>1</v>
      </c>
      <c r="I505" s="225"/>
      <c r="J505" s="226">
        <f>ROUND(I505*H505,2)</f>
        <v>0</v>
      </c>
      <c r="K505" s="222" t="s">
        <v>1</v>
      </c>
      <c r="L505" s="45"/>
      <c r="M505" s="227" t="s">
        <v>1</v>
      </c>
      <c r="N505" s="228" t="s">
        <v>41</v>
      </c>
      <c r="O505" s="92"/>
      <c r="P505" s="229">
        <f>O505*H505</f>
        <v>0</v>
      </c>
      <c r="Q505" s="229">
        <v>0</v>
      </c>
      <c r="R505" s="229">
        <f>Q505*H505</f>
        <v>0</v>
      </c>
      <c r="S505" s="229">
        <v>0</v>
      </c>
      <c r="T505" s="230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1" t="s">
        <v>178</v>
      </c>
      <c r="AT505" s="231" t="s">
        <v>174</v>
      </c>
      <c r="AU505" s="231" t="s">
        <v>85</v>
      </c>
      <c r="AY505" s="18" t="s">
        <v>173</v>
      </c>
      <c r="BE505" s="232">
        <f>IF(N505="základní",J505,0)</f>
        <v>0</v>
      </c>
      <c r="BF505" s="232">
        <f>IF(N505="snížená",J505,0)</f>
        <v>0</v>
      </c>
      <c r="BG505" s="232">
        <f>IF(N505="zákl. přenesená",J505,0)</f>
        <v>0</v>
      </c>
      <c r="BH505" s="232">
        <f>IF(N505="sníž. přenesená",J505,0)</f>
        <v>0</v>
      </c>
      <c r="BI505" s="232">
        <f>IF(N505="nulová",J505,0)</f>
        <v>0</v>
      </c>
      <c r="BJ505" s="18" t="s">
        <v>83</v>
      </c>
      <c r="BK505" s="232">
        <f>ROUND(I505*H505,2)</f>
        <v>0</v>
      </c>
      <c r="BL505" s="18" t="s">
        <v>178</v>
      </c>
      <c r="BM505" s="231" t="s">
        <v>1152</v>
      </c>
    </row>
    <row r="506" s="2" customFormat="1">
      <c r="A506" s="39"/>
      <c r="B506" s="40"/>
      <c r="C506" s="41"/>
      <c r="D506" s="233" t="s">
        <v>180</v>
      </c>
      <c r="E506" s="41"/>
      <c r="F506" s="234" t="s">
        <v>2719</v>
      </c>
      <c r="G506" s="41"/>
      <c r="H506" s="41"/>
      <c r="I506" s="235"/>
      <c r="J506" s="41"/>
      <c r="K506" s="41"/>
      <c r="L506" s="45"/>
      <c r="M506" s="236"/>
      <c r="N506" s="237"/>
      <c r="O506" s="92"/>
      <c r="P506" s="92"/>
      <c r="Q506" s="92"/>
      <c r="R506" s="92"/>
      <c r="S506" s="92"/>
      <c r="T506" s="93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180</v>
      </c>
      <c r="AU506" s="18" t="s">
        <v>85</v>
      </c>
    </row>
    <row r="507" s="11" customFormat="1" ht="22.8" customHeight="1">
      <c r="A507" s="11"/>
      <c r="B507" s="206"/>
      <c r="C507" s="207"/>
      <c r="D507" s="208" t="s">
        <v>75</v>
      </c>
      <c r="E507" s="273" t="s">
        <v>2720</v>
      </c>
      <c r="F507" s="273" t="s">
        <v>2721</v>
      </c>
      <c r="G507" s="207"/>
      <c r="H507" s="207"/>
      <c r="I507" s="210"/>
      <c r="J507" s="274">
        <f>BK507</f>
        <v>0</v>
      </c>
      <c r="K507" s="207"/>
      <c r="L507" s="212"/>
      <c r="M507" s="213"/>
      <c r="N507" s="214"/>
      <c r="O507" s="214"/>
      <c r="P507" s="215">
        <f>SUM(P508:P541)</f>
        <v>0</v>
      </c>
      <c r="Q507" s="214"/>
      <c r="R507" s="215">
        <f>SUM(R508:R541)</f>
        <v>0</v>
      </c>
      <c r="S507" s="214"/>
      <c r="T507" s="216">
        <f>SUM(T508:T541)</f>
        <v>0</v>
      </c>
      <c r="U507" s="11"/>
      <c r="V507" s="11"/>
      <c r="W507" s="11"/>
      <c r="X507" s="11"/>
      <c r="Y507" s="11"/>
      <c r="Z507" s="11"/>
      <c r="AA507" s="11"/>
      <c r="AB507" s="11"/>
      <c r="AC507" s="11"/>
      <c r="AD507" s="11"/>
      <c r="AE507" s="11"/>
      <c r="AR507" s="217" t="s">
        <v>83</v>
      </c>
      <c r="AT507" s="218" t="s">
        <v>75</v>
      </c>
      <c r="AU507" s="218" t="s">
        <v>83</v>
      </c>
      <c r="AY507" s="217" t="s">
        <v>173</v>
      </c>
      <c r="BK507" s="219">
        <f>SUM(BK508:BK541)</f>
        <v>0</v>
      </c>
    </row>
    <row r="508" s="2" customFormat="1" ht="24.15" customHeight="1">
      <c r="A508" s="39"/>
      <c r="B508" s="40"/>
      <c r="C508" s="220" t="s">
        <v>1153</v>
      </c>
      <c r="D508" s="220" t="s">
        <v>174</v>
      </c>
      <c r="E508" s="221" t="s">
        <v>2722</v>
      </c>
      <c r="F508" s="222" t="s">
        <v>2723</v>
      </c>
      <c r="G508" s="223" t="s">
        <v>1701</v>
      </c>
      <c r="H508" s="224">
        <v>3</v>
      </c>
      <c r="I508" s="225"/>
      <c r="J508" s="226">
        <f>ROUND(I508*H508,2)</f>
        <v>0</v>
      </c>
      <c r="K508" s="222" t="s">
        <v>1</v>
      </c>
      <c r="L508" s="45"/>
      <c r="M508" s="227" t="s">
        <v>1</v>
      </c>
      <c r="N508" s="228" t="s">
        <v>41</v>
      </c>
      <c r="O508" s="92"/>
      <c r="P508" s="229">
        <f>O508*H508</f>
        <v>0</v>
      </c>
      <c r="Q508" s="229">
        <v>0</v>
      </c>
      <c r="R508" s="229">
        <f>Q508*H508</f>
        <v>0</v>
      </c>
      <c r="S508" s="229">
        <v>0</v>
      </c>
      <c r="T508" s="230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1" t="s">
        <v>178</v>
      </c>
      <c r="AT508" s="231" t="s">
        <v>174</v>
      </c>
      <c r="AU508" s="231" t="s">
        <v>85</v>
      </c>
      <c r="AY508" s="18" t="s">
        <v>173</v>
      </c>
      <c r="BE508" s="232">
        <f>IF(N508="základní",J508,0)</f>
        <v>0</v>
      </c>
      <c r="BF508" s="232">
        <f>IF(N508="snížená",J508,0)</f>
        <v>0</v>
      </c>
      <c r="BG508" s="232">
        <f>IF(N508="zákl. přenesená",J508,0)</f>
        <v>0</v>
      </c>
      <c r="BH508" s="232">
        <f>IF(N508="sníž. přenesená",J508,0)</f>
        <v>0</v>
      </c>
      <c r="BI508" s="232">
        <f>IF(N508="nulová",J508,0)</f>
        <v>0</v>
      </c>
      <c r="BJ508" s="18" t="s">
        <v>83</v>
      </c>
      <c r="BK508" s="232">
        <f>ROUND(I508*H508,2)</f>
        <v>0</v>
      </c>
      <c r="BL508" s="18" t="s">
        <v>178</v>
      </c>
      <c r="BM508" s="231" t="s">
        <v>1156</v>
      </c>
    </row>
    <row r="509" s="2" customFormat="1">
      <c r="A509" s="39"/>
      <c r="B509" s="40"/>
      <c r="C509" s="41"/>
      <c r="D509" s="233" t="s">
        <v>180</v>
      </c>
      <c r="E509" s="41"/>
      <c r="F509" s="234" t="s">
        <v>2724</v>
      </c>
      <c r="G509" s="41"/>
      <c r="H509" s="41"/>
      <c r="I509" s="235"/>
      <c r="J509" s="41"/>
      <c r="K509" s="41"/>
      <c r="L509" s="45"/>
      <c r="M509" s="236"/>
      <c r="N509" s="237"/>
      <c r="O509" s="92"/>
      <c r="P509" s="92"/>
      <c r="Q509" s="92"/>
      <c r="R509" s="92"/>
      <c r="S509" s="92"/>
      <c r="T509" s="93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180</v>
      </c>
      <c r="AU509" s="18" t="s">
        <v>85</v>
      </c>
    </row>
    <row r="510" s="2" customFormat="1" ht="24.15" customHeight="1">
      <c r="A510" s="39"/>
      <c r="B510" s="40"/>
      <c r="C510" s="220" t="s">
        <v>760</v>
      </c>
      <c r="D510" s="220" t="s">
        <v>174</v>
      </c>
      <c r="E510" s="221" t="s">
        <v>2725</v>
      </c>
      <c r="F510" s="222" t="s">
        <v>2726</v>
      </c>
      <c r="G510" s="223" t="s">
        <v>1701</v>
      </c>
      <c r="H510" s="224">
        <v>3</v>
      </c>
      <c r="I510" s="225"/>
      <c r="J510" s="226">
        <f>ROUND(I510*H510,2)</f>
        <v>0</v>
      </c>
      <c r="K510" s="222" t="s">
        <v>1</v>
      </c>
      <c r="L510" s="45"/>
      <c r="M510" s="227" t="s">
        <v>1</v>
      </c>
      <c r="N510" s="228" t="s">
        <v>41</v>
      </c>
      <c r="O510" s="92"/>
      <c r="P510" s="229">
        <f>O510*H510</f>
        <v>0</v>
      </c>
      <c r="Q510" s="229">
        <v>0</v>
      </c>
      <c r="R510" s="229">
        <f>Q510*H510</f>
        <v>0</v>
      </c>
      <c r="S510" s="229">
        <v>0</v>
      </c>
      <c r="T510" s="230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1" t="s">
        <v>178</v>
      </c>
      <c r="AT510" s="231" t="s">
        <v>174</v>
      </c>
      <c r="AU510" s="231" t="s">
        <v>85</v>
      </c>
      <c r="AY510" s="18" t="s">
        <v>173</v>
      </c>
      <c r="BE510" s="232">
        <f>IF(N510="základní",J510,0)</f>
        <v>0</v>
      </c>
      <c r="BF510" s="232">
        <f>IF(N510="snížená",J510,0)</f>
        <v>0</v>
      </c>
      <c r="BG510" s="232">
        <f>IF(N510="zákl. přenesená",J510,0)</f>
        <v>0</v>
      </c>
      <c r="BH510" s="232">
        <f>IF(N510="sníž. přenesená",J510,0)</f>
        <v>0</v>
      </c>
      <c r="BI510" s="232">
        <f>IF(N510="nulová",J510,0)</f>
        <v>0</v>
      </c>
      <c r="BJ510" s="18" t="s">
        <v>83</v>
      </c>
      <c r="BK510" s="232">
        <f>ROUND(I510*H510,2)</f>
        <v>0</v>
      </c>
      <c r="BL510" s="18" t="s">
        <v>178</v>
      </c>
      <c r="BM510" s="231" t="s">
        <v>1160</v>
      </c>
    </row>
    <row r="511" s="2" customFormat="1">
      <c r="A511" s="39"/>
      <c r="B511" s="40"/>
      <c r="C511" s="41"/>
      <c r="D511" s="233" t="s">
        <v>180</v>
      </c>
      <c r="E511" s="41"/>
      <c r="F511" s="234" t="s">
        <v>2727</v>
      </c>
      <c r="G511" s="41"/>
      <c r="H511" s="41"/>
      <c r="I511" s="235"/>
      <c r="J511" s="41"/>
      <c r="K511" s="41"/>
      <c r="L511" s="45"/>
      <c r="M511" s="236"/>
      <c r="N511" s="237"/>
      <c r="O511" s="92"/>
      <c r="P511" s="92"/>
      <c r="Q511" s="92"/>
      <c r="R511" s="92"/>
      <c r="S511" s="92"/>
      <c r="T511" s="93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180</v>
      </c>
      <c r="AU511" s="18" t="s">
        <v>85</v>
      </c>
    </row>
    <row r="512" s="2" customFormat="1" ht="16.5" customHeight="1">
      <c r="A512" s="39"/>
      <c r="B512" s="40"/>
      <c r="C512" s="220" t="s">
        <v>1162</v>
      </c>
      <c r="D512" s="220" t="s">
        <v>174</v>
      </c>
      <c r="E512" s="221" t="s">
        <v>2728</v>
      </c>
      <c r="F512" s="222" t="s">
        <v>2729</v>
      </c>
      <c r="G512" s="223" t="s">
        <v>1701</v>
      </c>
      <c r="H512" s="224">
        <v>6</v>
      </c>
      <c r="I512" s="225"/>
      <c r="J512" s="226">
        <f>ROUND(I512*H512,2)</f>
        <v>0</v>
      </c>
      <c r="K512" s="222" t="s">
        <v>1</v>
      </c>
      <c r="L512" s="45"/>
      <c r="M512" s="227" t="s">
        <v>1</v>
      </c>
      <c r="N512" s="228" t="s">
        <v>41</v>
      </c>
      <c r="O512" s="92"/>
      <c r="P512" s="229">
        <f>O512*H512</f>
        <v>0</v>
      </c>
      <c r="Q512" s="229">
        <v>0</v>
      </c>
      <c r="R512" s="229">
        <f>Q512*H512</f>
        <v>0</v>
      </c>
      <c r="S512" s="229">
        <v>0</v>
      </c>
      <c r="T512" s="230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1" t="s">
        <v>178</v>
      </c>
      <c r="AT512" s="231" t="s">
        <v>174</v>
      </c>
      <c r="AU512" s="231" t="s">
        <v>85</v>
      </c>
      <c r="AY512" s="18" t="s">
        <v>173</v>
      </c>
      <c r="BE512" s="232">
        <f>IF(N512="základní",J512,0)</f>
        <v>0</v>
      </c>
      <c r="BF512" s="232">
        <f>IF(N512="snížená",J512,0)</f>
        <v>0</v>
      </c>
      <c r="BG512" s="232">
        <f>IF(N512="zákl. přenesená",J512,0)</f>
        <v>0</v>
      </c>
      <c r="BH512" s="232">
        <f>IF(N512="sníž. přenesená",J512,0)</f>
        <v>0</v>
      </c>
      <c r="BI512" s="232">
        <f>IF(N512="nulová",J512,0)</f>
        <v>0</v>
      </c>
      <c r="BJ512" s="18" t="s">
        <v>83</v>
      </c>
      <c r="BK512" s="232">
        <f>ROUND(I512*H512,2)</f>
        <v>0</v>
      </c>
      <c r="BL512" s="18" t="s">
        <v>178</v>
      </c>
      <c r="BM512" s="231" t="s">
        <v>1165</v>
      </c>
    </row>
    <row r="513" s="2" customFormat="1">
      <c r="A513" s="39"/>
      <c r="B513" s="40"/>
      <c r="C513" s="41"/>
      <c r="D513" s="233" t="s">
        <v>180</v>
      </c>
      <c r="E513" s="41"/>
      <c r="F513" s="234" t="s">
        <v>2730</v>
      </c>
      <c r="G513" s="41"/>
      <c r="H513" s="41"/>
      <c r="I513" s="235"/>
      <c r="J513" s="41"/>
      <c r="K513" s="41"/>
      <c r="L513" s="45"/>
      <c r="M513" s="236"/>
      <c r="N513" s="237"/>
      <c r="O513" s="92"/>
      <c r="P513" s="92"/>
      <c r="Q513" s="92"/>
      <c r="R513" s="92"/>
      <c r="S513" s="92"/>
      <c r="T513" s="93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180</v>
      </c>
      <c r="AU513" s="18" t="s">
        <v>85</v>
      </c>
    </row>
    <row r="514" s="2" customFormat="1" ht="37.8" customHeight="1">
      <c r="A514" s="39"/>
      <c r="B514" s="40"/>
      <c r="C514" s="220" t="s">
        <v>763</v>
      </c>
      <c r="D514" s="220" t="s">
        <v>174</v>
      </c>
      <c r="E514" s="221" t="s">
        <v>2731</v>
      </c>
      <c r="F514" s="222" t="s">
        <v>2732</v>
      </c>
      <c r="G514" s="223" t="s">
        <v>1701</v>
      </c>
      <c r="H514" s="224">
        <v>2</v>
      </c>
      <c r="I514" s="225"/>
      <c r="J514" s="226">
        <f>ROUND(I514*H514,2)</f>
        <v>0</v>
      </c>
      <c r="K514" s="222" t="s">
        <v>1</v>
      </c>
      <c r="L514" s="45"/>
      <c r="M514" s="227" t="s">
        <v>1</v>
      </c>
      <c r="N514" s="228" t="s">
        <v>41</v>
      </c>
      <c r="O514" s="92"/>
      <c r="P514" s="229">
        <f>O514*H514</f>
        <v>0</v>
      </c>
      <c r="Q514" s="229">
        <v>0</v>
      </c>
      <c r="R514" s="229">
        <f>Q514*H514</f>
        <v>0</v>
      </c>
      <c r="S514" s="229">
        <v>0</v>
      </c>
      <c r="T514" s="230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1" t="s">
        <v>178</v>
      </c>
      <c r="AT514" s="231" t="s">
        <v>174</v>
      </c>
      <c r="AU514" s="231" t="s">
        <v>85</v>
      </c>
      <c r="AY514" s="18" t="s">
        <v>173</v>
      </c>
      <c r="BE514" s="232">
        <f>IF(N514="základní",J514,0)</f>
        <v>0</v>
      </c>
      <c r="BF514" s="232">
        <f>IF(N514="snížená",J514,0)</f>
        <v>0</v>
      </c>
      <c r="BG514" s="232">
        <f>IF(N514="zákl. přenesená",J514,0)</f>
        <v>0</v>
      </c>
      <c r="BH514" s="232">
        <f>IF(N514="sníž. přenesená",J514,0)</f>
        <v>0</v>
      </c>
      <c r="BI514" s="232">
        <f>IF(N514="nulová",J514,0)</f>
        <v>0</v>
      </c>
      <c r="BJ514" s="18" t="s">
        <v>83</v>
      </c>
      <c r="BK514" s="232">
        <f>ROUND(I514*H514,2)</f>
        <v>0</v>
      </c>
      <c r="BL514" s="18" t="s">
        <v>178</v>
      </c>
      <c r="BM514" s="231" t="s">
        <v>1169</v>
      </c>
    </row>
    <row r="515" s="2" customFormat="1">
      <c r="A515" s="39"/>
      <c r="B515" s="40"/>
      <c r="C515" s="41"/>
      <c r="D515" s="233" t="s">
        <v>180</v>
      </c>
      <c r="E515" s="41"/>
      <c r="F515" s="234" t="s">
        <v>2733</v>
      </c>
      <c r="G515" s="41"/>
      <c r="H515" s="41"/>
      <c r="I515" s="235"/>
      <c r="J515" s="41"/>
      <c r="K515" s="41"/>
      <c r="L515" s="45"/>
      <c r="M515" s="236"/>
      <c r="N515" s="237"/>
      <c r="O515" s="92"/>
      <c r="P515" s="92"/>
      <c r="Q515" s="92"/>
      <c r="R515" s="92"/>
      <c r="S515" s="92"/>
      <c r="T515" s="93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180</v>
      </c>
      <c r="AU515" s="18" t="s">
        <v>85</v>
      </c>
    </row>
    <row r="516" s="2" customFormat="1" ht="24.15" customHeight="1">
      <c r="A516" s="39"/>
      <c r="B516" s="40"/>
      <c r="C516" s="220" t="s">
        <v>1171</v>
      </c>
      <c r="D516" s="220" t="s">
        <v>174</v>
      </c>
      <c r="E516" s="221" t="s">
        <v>2734</v>
      </c>
      <c r="F516" s="222" t="s">
        <v>2735</v>
      </c>
      <c r="G516" s="223" t="s">
        <v>353</v>
      </c>
      <c r="H516" s="224">
        <v>95</v>
      </c>
      <c r="I516" s="225"/>
      <c r="J516" s="226">
        <f>ROUND(I516*H516,2)</f>
        <v>0</v>
      </c>
      <c r="K516" s="222" t="s">
        <v>1</v>
      </c>
      <c r="L516" s="45"/>
      <c r="M516" s="227" t="s">
        <v>1</v>
      </c>
      <c r="N516" s="228" t="s">
        <v>41</v>
      </c>
      <c r="O516" s="92"/>
      <c r="P516" s="229">
        <f>O516*H516</f>
        <v>0</v>
      </c>
      <c r="Q516" s="229">
        <v>0</v>
      </c>
      <c r="R516" s="229">
        <f>Q516*H516</f>
        <v>0</v>
      </c>
      <c r="S516" s="229">
        <v>0</v>
      </c>
      <c r="T516" s="230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1" t="s">
        <v>178</v>
      </c>
      <c r="AT516" s="231" t="s">
        <v>174</v>
      </c>
      <c r="AU516" s="231" t="s">
        <v>85</v>
      </c>
      <c r="AY516" s="18" t="s">
        <v>173</v>
      </c>
      <c r="BE516" s="232">
        <f>IF(N516="základní",J516,0)</f>
        <v>0</v>
      </c>
      <c r="BF516" s="232">
        <f>IF(N516="snížená",J516,0)</f>
        <v>0</v>
      </c>
      <c r="BG516" s="232">
        <f>IF(N516="zákl. přenesená",J516,0)</f>
        <v>0</v>
      </c>
      <c r="BH516" s="232">
        <f>IF(N516="sníž. přenesená",J516,0)</f>
        <v>0</v>
      </c>
      <c r="BI516" s="232">
        <f>IF(N516="nulová",J516,0)</f>
        <v>0</v>
      </c>
      <c r="BJ516" s="18" t="s">
        <v>83</v>
      </c>
      <c r="BK516" s="232">
        <f>ROUND(I516*H516,2)</f>
        <v>0</v>
      </c>
      <c r="BL516" s="18" t="s">
        <v>178</v>
      </c>
      <c r="BM516" s="231" t="s">
        <v>1174</v>
      </c>
    </row>
    <row r="517" s="2" customFormat="1">
      <c r="A517" s="39"/>
      <c r="B517" s="40"/>
      <c r="C517" s="41"/>
      <c r="D517" s="233" t="s">
        <v>180</v>
      </c>
      <c r="E517" s="41"/>
      <c r="F517" s="234" t="s">
        <v>2343</v>
      </c>
      <c r="G517" s="41"/>
      <c r="H517" s="41"/>
      <c r="I517" s="235"/>
      <c r="J517" s="41"/>
      <c r="K517" s="41"/>
      <c r="L517" s="45"/>
      <c r="M517" s="236"/>
      <c r="N517" s="237"/>
      <c r="O517" s="92"/>
      <c r="P517" s="92"/>
      <c r="Q517" s="92"/>
      <c r="R517" s="92"/>
      <c r="S517" s="92"/>
      <c r="T517" s="93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180</v>
      </c>
      <c r="AU517" s="18" t="s">
        <v>85</v>
      </c>
    </row>
    <row r="518" s="2" customFormat="1" ht="24.15" customHeight="1">
      <c r="A518" s="39"/>
      <c r="B518" s="40"/>
      <c r="C518" s="220" t="s">
        <v>767</v>
      </c>
      <c r="D518" s="220" t="s">
        <v>174</v>
      </c>
      <c r="E518" s="221" t="s">
        <v>2736</v>
      </c>
      <c r="F518" s="222" t="s">
        <v>2417</v>
      </c>
      <c r="G518" s="223" t="s">
        <v>353</v>
      </c>
      <c r="H518" s="224">
        <v>95</v>
      </c>
      <c r="I518" s="225"/>
      <c r="J518" s="226">
        <f>ROUND(I518*H518,2)</f>
        <v>0</v>
      </c>
      <c r="K518" s="222" t="s">
        <v>1</v>
      </c>
      <c r="L518" s="45"/>
      <c r="M518" s="227" t="s">
        <v>1</v>
      </c>
      <c r="N518" s="228" t="s">
        <v>41</v>
      </c>
      <c r="O518" s="92"/>
      <c r="P518" s="229">
        <f>O518*H518</f>
        <v>0</v>
      </c>
      <c r="Q518" s="229">
        <v>0</v>
      </c>
      <c r="R518" s="229">
        <f>Q518*H518</f>
        <v>0</v>
      </c>
      <c r="S518" s="229">
        <v>0</v>
      </c>
      <c r="T518" s="230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1" t="s">
        <v>178</v>
      </c>
      <c r="AT518" s="231" t="s">
        <v>174</v>
      </c>
      <c r="AU518" s="231" t="s">
        <v>85</v>
      </c>
      <c r="AY518" s="18" t="s">
        <v>173</v>
      </c>
      <c r="BE518" s="232">
        <f>IF(N518="základní",J518,0)</f>
        <v>0</v>
      </c>
      <c r="BF518" s="232">
        <f>IF(N518="snížená",J518,0)</f>
        <v>0</v>
      </c>
      <c r="BG518" s="232">
        <f>IF(N518="zákl. přenesená",J518,0)</f>
        <v>0</v>
      </c>
      <c r="BH518" s="232">
        <f>IF(N518="sníž. přenesená",J518,0)</f>
        <v>0</v>
      </c>
      <c r="BI518" s="232">
        <f>IF(N518="nulová",J518,0)</f>
        <v>0</v>
      </c>
      <c r="BJ518" s="18" t="s">
        <v>83</v>
      </c>
      <c r="BK518" s="232">
        <f>ROUND(I518*H518,2)</f>
        <v>0</v>
      </c>
      <c r="BL518" s="18" t="s">
        <v>178</v>
      </c>
      <c r="BM518" s="231" t="s">
        <v>1178</v>
      </c>
    </row>
    <row r="519" s="2" customFormat="1">
      <c r="A519" s="39"/>
      <c r="B519" s="40"/>
      <c r="C519" s="41"/>
      <c r="D519" s="233" t="s">
        <v>180</v>
      </c>
      <c r="E519" s="41"/>
      <c r="F519" s="234" t="s">
        <v>2737</v>
      </c>
      <c r="G519" s="41"/>
      <c r="H519" s="41"/>
      <c r="I519" s="235"/>
      <c r="J519" s="41"/>
      <c r="K519" s="41"/>
      <c r="L519" s="45"/>
      <c r="M519" s="236"/>
      <c r="N519" s="237"/>
      <c r="O519" s="92"/>
      <c r="P519" s="92"/>
      <c r="Q519" s="92"/>
      <c r="R519" s="92"/>
      <c r="S519" s="92"/>
      <c r="T519" s="93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180</v>
      </c>
      <c r="AU519" s="18" t="s">
        <v>85</v>
      </c>
    </row>
    <row r="520" s="2" customFormat="1" ht="24.15" customHeight="1">
      <c r="A520" s="39"/>
      <c r="B520" s="40"/>
      <c r="C520" s="220" t="s">
        <v>1180</v>
      </c>
      <c r="D520" s="220" t="s">
        <v>174</v>
      </c>
      <c r="E520" s="221" t="s">
        <v>2738</v>
      </c>
      <c r="F520" s="222" t="s">
        <v>2739</v>
      </c>
      <c r="G520" s="223" t="s">
        <v>1701</v>
      </c>
      <c r="H520" s="224">
        <v>1</v>
      </c>
      <c r="I520" s="225"/>
      <c r="J520" s="226">
        <f>ROUND(I520*H520,2)</f>
        <v>0</v>
      </c>
      <c r="K520" s="222" t="s">
        <v>1</v>
      </c>
      <c r="L520" s="45"/>
      <c r="M520" s="227" t="s">
        <v>1</v>
      </c>
      <c r="N520" s="228" t="s">
        <v>41</v>
      </c>
      <c r="O520" s="92"/>
      <c r="P520" s="229">
        <f>O520*H520</f>
        <v>0</v>
      </c>
      <c r="Q520" s="229">
        <v>0</v>
      </c>
      <c r="R520" s="229">
        <f>Q520*H520</f>
        <v>0</v>
      </c>
      <c r="S520" s="229">
        <v>0</v>
      </c>
      <c r="T520" s="230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1" t="s">
        <v>178</v>
      </c>
      <c r="AT520" s="231" t="s">
        <v>174</v>
      </c>
      <c r="AU520" s="231" t="s">
        <v>85</v>
      </c>
      <c r="AY520" s="18" t="s">
        <v>173</v>
      </c>
      <c r="BE520" s="232">
        <f>IF(N520="základní",J520,0)</f>
        <v>0</v>
      </c>
      <c r="BF520" s="232">
        <f>IF(N520="snížená",J520,0)</f>
        <v>0</v>
      </c>
      <c r="BG520" s="232">
        <f>IF(N520="zákl. přenesená",J520,0)</f>
        <v>0</v>
      </c>
      <c r="BH520" s="232">
        <f>IF(N520="sníž. přenesená",J520,0)</f>
        <v>0</v>
      </c>
      <c r="BI520" s="232">
        <f>IF(N520="nulová",J520,0)</f>
        <v>0</v>
      </c>
      <c r="BJ520" s="18" t="s">
        <v>83</v>
      </c>
      <c r="BK520" s="232">
        <f>ROUND(I520*H520,2)</f>
        <v>0</v>
      </c>
      <c r="BL520" s="18" t="s">
        <v>178</v>
      </c>
      <c r="BM520" s="231" t="s">
        <v>1183</v>
      </c>
    </row>
    <row r="521" s="2" customFormat="1">
      <c r="A521" s="39"/>
      <c r="B521" s="40"/>
      <c r="C521" s="41"/>
      <c r="D521" s="233" t="s">
        <v>180</v>
      </c>
      <c r="E521" s="41"/>
      <c r="F521" s="234" t="s">
        <v>2740</v>
      </c>
      <c r="G521" s="41"/>
      <c r="H521" s="41"/>
      <c r="I521" s="235"/>
      <c r="J521" s="41"/>
      <c r="K521" s="41"/>
      <c r="L521" s="45"/>
      <c r="M521" s="236"/>
      <c r="N521" s="237"/>
      <c r="O521" s="92"/>
      <c r="P521" s="92"/>
      <c r="Q521" s="92"/>
      <c r="R521" s="92"/>
      <c r="S521" s="92"/>
      <c r="T521" s="93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180</v>
      </c>
      <c r="AU521" s="18" t="s">
        <v>85</v>
      </c>
    </row>
    <row r="522" s="2" customFormat="1" ht="16.5" customHeight="1">
      <c r="A522" s="39"/>
      <c r="B522" s="40"/>
      <c r="C522" s="220" t="s">
        <v>770</v>
      </c>
      <c r="D522" s="220" t="s">
        <v>174</v>
      </c>
      <c r="E522" s="221" t="s">
        <v>2741</v>
      </c>
      <c r="F522" s="222" t="s">
        <v>2742</v>
      </c>
      <c r="G522" s="223" t="s">
        <v>1701</v>
      </c>
      <c r="H522" s="224">
        <v>1</v>
      </c>
      <c r="I522" s="225"/>
      <c r="J522" s="226">
        <f>ROUND(I522*H522,2)</f>
        <v>0</v>
      </c>
      <c r="K522" s="222" t="s">
        <v>1</v>
      </c>
      <c r="L522" s="45"/>
      <c r="M522" s="227" t="s">
        <v>1</v>
      </c>
      <c r="N522" s="228" t="s">
        <v>41</v>
      </c>
      <c r="O522" s="92"/>
      <c r="P522" s="229">
        <f>O522*H522</f>
        <v>0</v>
      </c>
      <c r="Q522" s="229">
        <v>0</v>
      </c>
      <c r="R522" s="229">
        <f>Q522*H522</f>
        <v>0</v>
      </c>
      <c r="S522" s="229">
        <v>0</v>
      </c>
      <c r="T522" s="230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1" t="s">
        <v>178</v>
      </c>
      <c r="AT522" s="231" t="s">
        <v>174</v>
      </c>
      <c r="AU522" s="231" t="s">
        <v>85</v>
      </c>
      <c r="AY522" s="18" t="s">
        <v>173</v>
      </c>
      <c r="BE522" s="232">
        <f>IF(N522="základní",J522,0)</f>
        <v>0</v>
      </c>
      <c r="BF522" s="232">
        <f>IF(N522="snížená",J522,0)</f>
        <v>0</v>
      </c>
      <c r="BG522" s="232">
        <f>IF(N522="zákl. přenesená",J522,0)</f>
        <v>0</v>
      </c>
      <c r="BH522" s="232">
        <f>IF(N522="sníž. přenesená",J522,0)</f>
        <v>0</v>
      </c>
      <c r="BI522" s="232">
        <f>IF(N522="nulová",J522,0)</f>
        <v>0</v>
      </c>
      <c r="BJ522" s="18" t="s">
        <v>83</v>
      </c>
      <c r="BK522" s="232">
        <f>ROUND(I522*H522,2)</f>
        <v>0</v>
      </c>
      <c r="BL522" s="18" t="s">
        <v>178</v>
      </c>
      <c r="BM522" s="231" t="s">
        <v>1186</v>
      </c>
    </row>
    <row r="523" s="2" customFormat="1">
      <c r="A523" s="39"/>
      <c r="B523" s="40"/>
      <c r="C523" s="41"/>
      <c r="D523" s="233" t="s">
        <v>180</v>
      </c>
      <c r="E523" s="41"/>
      <c r="F523" s="234" t="s">
        <v>2743</v>
      </c>
      <c r="G523" s="41"/>
      <c r="H523" s="41"/>
      <c r="I523" s="235"/>
      <c r="J523" s="41"/>
      <c r="K523" s="41"/>
      <c r="L523" s="45"/>
      <c r="M523" s="236"/>
      <c r="N523" s="237"/>
      <c r="O523" s="92"/>
      <c r="P523" s="92"/>
      <c r="Q523" s="92"/>
      <c r="R523" s="92"/>
      <c r="S523" s="92"/>
      <c r="T523" s="93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180</v>
      </c>
      <c r="AU523" s="18" t="s">
        <v>85</v>
      </c>
    </row>
    <row r="524" s="2" customFormat="1" ht="24.15" customHeight="1">
      <c r="A524" s="39"/>
      <c r="B524" s="40"/>
      <c r="C524" s="220" t="s">
        <v>1187</v>
      </c>
      <c r="D524" s="220" t="s">
        <v>174</v>
      </c>
      <c r="E524" s="221" t="s">
        <v>2744</v>
      </c>
      <c r="F524" s="222" t="s">
        <v>2745</v>
      </c>
      <c r="G524" s="223" t="s">
        <v>1701</v>
      </c>
      <c r="H524" s="224">
        <v>1</v>
      </c>
      <c r="I524" s="225"/>
      <c r="J524" s="226">
        <f>ROUND(I524*H524,2)</f>
        <v>0</v>
      </c>
      <c r="K524" s="222" t="s">
        <v>1</v>
      </c>
      <c r="L524" s="45"/>
      <c r="M524" s="227" t="s">
        <v>1</v>
      </c>
      <c r="N524" s="228" t="s">
        <v>41</v>
      </c>
      <c r="O524" s="92"/>
      <c r="P524" s="229">
        <f>O524*H524</f>
        <v>0</v>
      </c>
      <c r="Q524" s="229">
        <v>0</v>
      </c>
      <c r="R524" s="229">
        <f>Q524*H524</f>
        <v>0</v>
      </c>
      <c r="S524" s="229">
        <v>0</v>
      </c>
      <c r="T524" s="230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1" t="s">
        <v>178</v>
      </c>
      <c r="AT524" s="231" t="s">
        <v>174</v>
      </c>
      <c r="AU524" s="231" t="s">
        <v>85</v>
      </c>
      <c r="AY524" s="18" t="s">
        <v>173</v>
      </c>
      <c r="BE524" s="232">
        <f>IF(N524="základní",J524,0)</f>
        <v>0</v>
      </c>
      <c r="BF524" s="232">
        <f>IF(N524="snížená",J524,0)</f>
        <v>0</v>
      </c>
      <c r="BG524" s="232">
        <f>IF(N524="zákl. přenesená",J524,0)</f>
        <v>0</v>
      </c>
      <c r="BH524" s="232">
        <f>IF(N524="sníž. přenesená",J524,0)</f>
        <v>0</v>
      </c>
      <c r="BI524" s="232">
        <f>IF(N524="nulová",J524,0)</f>
        <v>0</v>
      </c>
      <c r="BJ524" s="18" t="s">
        <v>83</v>
      </c>
      <c r="BK524" s="232">
        <f>ROUND(I524*H524,2)</f>
        <v>0</v>
      </c>
      <c r="BL524" s="18" t="s">
        <v>178</v>
      </c>
      <c r="BM524" s="231" t="s">
        <v>1190</v>
      </c>
    </row>
    <row r="525" s="2" customFormat="1">
      <c r="A525" s="39"/>
      <c r="B525" s="40"/>
      <c r="C525" s="41"/>
      <c r="D525" s="233" t="s">
        <v>180</v>
      </c>
      <c r="E525" s="41"/>
      <c r="F525" s="234" t="s">
        <v>2746</v>
      </c>
      <c r="G525" s="41"/>
      <c r="H525" s="41"/>
      <c r="I525" s="235"/>
      <c r="J525" s="41"/>
      <c r="K525" s="41"/>
      <c r="L525" s="45"/>
      <c r="M525" s="236"/>
      <c r="N525" s="237"/>
      <c r="O525" s="92"/>
      <c r="P525" s="92"/>
      <c r="Q525" s="92"/>
      <c r="R525" s="92"/>
      <c r="S525" s="92"/>
      <c r="T525" s="93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180</v>
      </c>
      <c r="AU525" s="18" t="s">
        <v>85</v>
      </c>
    </row>
    <row r="526" s="2" customFormat="1" ht="16.5" customHeight="1">
      <c r="A526" s="39"/>
      <c r="B526" s="40"/>
      <c r="C526" s="220" t="s">
        <v>775</v>
      </c>
      <c r="D526" s="220" t="s">
        <v>174</v>
      </c>
      <c r="E526" s="221" t="s">
        <v>2747</v>
      </c>
      <c r="F526" s="222" t="s">
        <v>2530</v>
      </c>
      <c r="G526" s="223" t="s">
        <v>1701</v>
      </c>
      <c r="H526" s="224">
        <v>1</v>
      </c>
      <c r="I526" s="225"/>
      <c r="J526" s="226">
        <f>ROUND(I526*H526,2)</f>
        <v>0</v>
      </c>
      <c r="K526" s="222" t="s">
        <v>1</v>
      </c>
      <c r="L526" s="45"/>
      <c r="M526" s="227" t="s">
        <v>1</v>
      </c>
      <c r="N526" s="228" t="s">
        <v>41</v>
      </c>
      <c r="O526" s="92"/>
      <c r="P526" s="229">
        <f>O526*H526</f>
        <v>0</v>
      </c>
      <c r="Q526" s="229">
        <v>0</v>
      </c>
      <c r="R526" s="229">
        <f>Q526*H526</f>
        <v>0</v>
      </c>
      <c r="S526" s="229">
        <v>0</v>
      </c>
      <c r="T526" s="230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1" t="s">
        <v>178</v>
      </c>
      <c r="AT526" s="231" t="s">
        <v>174</v>
      </c>
      <c r="AU526" s="231" t="s">
        <v>85</v>
      </c>
      <c r="AY526" s="18" t="s">
        <v>173</v>
      </c>
      <c r="BE526" s="232">
        <f>IF(N526="základní",J526,0)</f>
        <v>0</v>
      </c>
      <c r="BF526" s="232">
        <f>IF(N526="snížená",J526,0)</f>
        <v>0</v>
      </c>
      <c r="BG526" s="232">
        <f>IF(N526="zákl. přenesená",J526,0)</f>
        <v>0</v>
      </c>
      <c r="BH526" s="232">
        <f>IF(N526="sníž. přenesená",J526,0)</f>
        <v>0</v>
      </c>
      <c r="BI526" s="232">
        <f>IF(N526="nulová",J526,0)</f>
        <v>0</v>
      </c>
      <c r="BJ526" s="18" t="s">
        <v>83</v>
      </c>
      <c r="BK526" s="232">
        <f>ROUND(I526*H526,2)</f>
        <v>0</v>
      </c>
      <c r="BL526" s="18" t="s">
        <v>178</v>
      </c>
      <c r="BM526" s="231" t="s">
        <v>1195</v>
      </c>
    </row>
    <row r="527" s="2" customFormat="1">
      <c r="A527" s="39"/>
      <c r="B527" s="40"/>
      <c r="C527" s="41"/>
      <c r="D527" s="233" t="s">
        <v>180</v>
      </c>
      <c r="E527" s="41"/>
      <c r="F527" s="234" t="s">
        <v>2748</v>
      </c>
      <c r="G527" s="41"/>
      <c r="H527" s="41"/>
      <c r="I527" s="235"/>
      <c r="J527" s="41"/>
      <c r="K527" s="41"/>
      <c r="L527" s="45"/>
      <c r="M527" s="236"/>
      <c r="N527" s="237"/>
      <c r="O527" s="92"/>
      <c r="P527" s="92"/>
      <c r="Q527" s="92"/>
      <c r="R527" s="92"/>
      <c r="S527" s="92"/>
      <c r="T527" s="93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180</v>
      </c>
      <c r="AU527" s="18" t="s">
        <v>85</v>
      </c>
    </row>
    <row r="528" s="2" customFormat="1" ht="16.5" customHeight="1">
      <c r="A528" s="39"/>
      <c r="B528" s="40"/>
      <c r="C528" s="220" t="s">
        <v>1196</v>
      </c>
      <c r="D528" s="220" t="s">
        <v>174</v>
      </c>
      <c r="E528" s="221" t="s">
        <v>2749</v>
      </c>
      <c r="F528" s="222" t="s">
        <v>2750</v>
      </c>
      <c r="G528" s="223" t="s">
        <v>353</v>
      </c>
      <c r="H528" s="224">
        <v>40</v>
      </c>
      <c r="I528" s="225"/>
      <c r="J528" s="226">
        <f>ROUND(I528*H528,2)</f>
        <v>0</v>
      </c>
      <c r="K528" s="222" t="s">
        <v>1</v>
      </c>
      <c r="L528" s="45"/>
      <c r="M528" s="227" t="s">
        <v>1</v>
      </c>
      <c r="N528" s="228" t="s">
        <v>41</v>
      </c>
      <c r="O528" s="92"/>
      <c r="P528" s="229">
        <f>O528*H528</f>
        <v>0</v>
      </c>
      <c r="Q528" s="229">
        <v>0</v>
      </c>
      <c r="R528" s="229">
        <f>Q528*H528</f>
        <v>0</v>
      </c>
      <c r="S528" s="229">
        <v>0</v>
      </c>
      <c r="T528" s="230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1" t="s">
        <v>178</v>
      </c>
      <c r="AT528" s="231" t="s">
        <v>174</v>
      </c>
      <c r="AU528" s="231" t="s">
        <v>85</v>
      </c>
      <c r="AY528" s="18" t="s">
        <v>173</v>
      </c>
      <c r="BE528" s="232">
        <f>IF(N528="základní",J528,0)</f>
        <v>0</v>
      </c>
      <c r="BF528" s="232">
        <f>IF(N528="snížená",J528,0)</f>
        <v>0</v>
      </c>
      <c r="BG528" s="232">
        <f>IF(N528="zákl. přenesená",J528,0)</f>
        <v>0</v>
      </c>
      <c r="BH528" s="232">
        <f>IF(N528="sníž. přenesená",J528,0)</f>
        <v>0</v>
      </c>
      <c r="BI528" s="232">
        <f>IF(N528="nulová",J528,0)</f>
        <v>0</v>
      </c>
      <c r="BJ528" s="18" t="s">
        <v>83</v>
      </c>
      <c r="BK528" s="232">
        <f>ROUND(I528*H528,2)</f>
        <v>0</v>
      </c>
      <c r="BL528" s="18" t="s">
        <v>178</v>
      </c>
      <c r="BM528" s="231" t="s">
        <v>1199</v>
      </c>
    </row>
    <row r="529" s="2" customFormat="1">
      <c r="A529" s="39"/>
      <c r="B529" s="40"/>
      <c r="C529" s="41"/>
      <c r="D529" s="233" t="s">
        <v>180</v>
      </c>
      <c r="E529" s="41"/>
      <c r="F529" s="234" t="s">
        <v>2751</v>
      </c>
      <c r="G529" s="41"/>
      <c r="H529" s="41"/>
      <c r="I529" s="235"/>
      <c r="J529" s="41"/>
      <c r="K529" s="41"/>
      <c r="L529" s="45"/>
      <c r="M529" s="236"/>
      <c r="N529" s="237"/>
      <c r="O529" s="92"/>
      <c r="P529" s="92"/>
      <c r="Q529" s="92"/>
      <c r="R529" s="92"/>
      <c r="S529" s="92"/>
      <c r="T529" s="93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180</v>
      </c>
      <c r="AU529" s="18" t="s">
        <v>85</v>
      </c>
    </row>
    <row r="530" s="2" customFormat="1" ht="24.15" customHeight="1">
      <c r="A530" s="39"/>
      <c r="B530" s="40"/>
      <c r="C530" s="220" t="s">
        <v>779</v>
      </c>
      <c r="D530" s="220" t="s">
        <v>174</v>
      </c>
      <c r="E530" s="221" t="s">
        <v>2752</v>
      </c>
      <c r="F530" s="222" t="s">
        <v>2705</v>
      </c>
      <c r="G530" s="223" t="s">
        <v>1701</v>
      </c>
      <c r="H530" s="224">
        <v>95</v>
      </c>
      <c r="I530" s="225"/>
      <c r="J530" s="226">
        <f>ROUND(I530*H530,2)</f>
        <v>0</v>
      </c>
      <c r="K530" s="222" t="s">
        <v>1</v>
      </c>
      <c r="L530" s="45"/>
      <c r="M530" s="227" t="s">
        <v>1</v>
      </c>
      <c r="N530" s="228" t="s">
        <v>41</v>
      </c>
      <c r="O530" s="92"/>
      <c r="P530" s="229">
        <f>O530*H530</f>
        <v>0</v>
      </c>
      <c r="Q530" s="229">
        <v>0</v>
      </c>
      <c r="R530" s="229">
        <f>Q530*H530</f>
        <v>0</v>
      </c>
      <c r="S530" s="229">
        <v>0</v>
      </c>
      <c r="T530" s="230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1" t="s">
        <v>178</v>
      </c>
      <c r="AT530" s="231" t="s">
        <v>174</v>
      </c>
      <c r="AU530" s="231" t="s">
        <v>85</v>
      </c>
      <c r="AY530" s="18" t="s">
        <v>173</v>
      </c>
      <c r="BE530" s="232">
        <f>IF(N530="základní",J530,0)</f>
        <v>0</v>
      </c>
      <c r="BF530" s="232">
        <f>IF(N530="snížená",J530,0)</f>
        <v>0</v>
      </c>
      <c r="BG530" s="232">
        <f>IF(N530="zákl. přenesená",J530,0)</f>
        <v>0</v>
      </c>
      <c r="BH530" s="232">
        <f>IF(N530="sníž. přenesená",J530,0)</f>
        <v>0</v>
      </c>
      <c r="BI530" s="232">
        <f>IF(N530="nulová",J530,0)</f>
        <v>0</v>
      </c>
      <c r="BJ530" s="18" t="s">
        <v>83</v>
      </c>
      <c r="BK530" s="232">
        <f>ROUND(I530*H530,2)</f>
        <v>0</v>
      </c>
      <c r="BL530" s="18" t="s">
        <v>178</v>
      </c>
      <c r="BM530" s="231" t="s">
        <v>1202</v>
      </c>
    </row>
    <row r="531" s="2" customFormat="1">
      <c r="A531" s="39"/>
      <c r="B531" s="40"/>
      <c r="C531" s="41"/>
      <c r="D531" s="233" t="s">
        <v>180</v>
      </c>
      <c r="E531" s="41"/>
      <c r="F531" s="234" t="s">
        <v>2737</v>
      </c>
      <c r="G531" s="41"/>
      <c r="H531" s="41"/>
      <c r="I531" s="235"/>
      <c r="J531" s="41"/>
      <c r="K531" s="41"/>
      <c r="L531" s="45"/>
      <c r="M531" s="236"/>
      <c r="N531" s="237"/>
      <c r="O531" s="92"/>
      <c r="P531" s="92"/>
      <c r="Q531" s="92"/>
      <c r="R531" s="92"/>
      <c r="S531" s="92"/>
      <c r="T531" s="93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180</v>
      </c>
      <c r="AU531" s="18" t="s">
        <v>85</v>
      </c>
    </row>
    <row r="532" s="2" customFormat="1" ht="24.15" customHeight="1">
      <c r="A532" s="39"/>
      <c r="B532" s="40"/>
      <c r="C532" s="220" t="s">
        <v>1205</v>
      </c>
      <c r="D532" s="220" t="s">
        <v>174</v>
      </c>
      <c r="E532" s="221" t="s">
        <v>2753</v>
      </c>
      <c r="F532" s="222" t="s">
        <v>2708</v>
      </c>
      <c r="G532" s="223" t="s">
        <v>1701</v>
      </c>
      <c r="H532" s="224">
        <v>25</v>
      </c>
      <c r="I532" s="225"/>
      <c r="J532" s="226">
        <f>ROUND(I532*H532,2)</f>
        <v>0</v>
      </c>
      <c r="K532" s="222" t="s">
        <v>1</v>
      </c>
      <c r="L532" s="45"/>
      <c r="M532" s="227" t="s">
        <v>1</v>
      </c>
      <c r="N532" s="228" t="s">
        <v>41</v>
      </c>
      <c r="O532" s="92"/>
      <c r="P532" s="229">
        <f>O532*H532</f>
        <v>0</v>
      </c>
      <c r="Q532" s="229">
        <v>0</v>
      </c>
      <c r="R532" s="229">
        <f>Q532*H532</f>
        <v>0</v>
      </c>
      <c r="S532" s="229">
        <v>0</v>
      </c>
      <c r="T532" s="230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1" t="s">
        <v>178</v>
      </c>
      <c r="AT532" s="231" t="s">
        <v>174</v>
      </c>
      <c r="AU532" s="231" t="s">
        <v>85</v>
      </c>
      <c r="AY532" s="18" t="s">
        <v>173</v>
      </c>
      <c r="BE532" s="232">
        <f>IF(N532="základní",J532,0)</f>
        <v>0</v>
      </c>
      <c r="BF532" s="232">
        <f>IF(N532="snížená",J532,0)</f>
        <v>0</v>
      </c>
      <c r="BG532" s="232">
        <f>IF(N532="zákl. přenesená",J532,0)</f>
        <v>0</v>
      </c>
      <c r="BH532" s="232">
        <f>IF(N532="sníž. přenesená",J532,0)</f>
        <v>0</v>
      </c>
      <c r="BI532" s="232">
        <f>IF(N532="nulová",J532,0)</f>
        <v>0</v>
      </c>
      <c r="BJ532" s="18" t="s">
        <v>83</v>
      </c>
      <c r="BK532" s="232">
        <f>ROUND(I532*H532,2)</f>
        <v>0</v>
      </c>
      <c r="BL532" s="18" t="s">
        <v>178</v>
      </c>
      <c r="BM532" s="231" t="s">
        <v>1208</v>
      </c>
    </row>
    <row r="533" s="2" customFormat="1">
      <c r="A533" s="39"/>
      <c r="B533" s="40"/>
      <c r="C533" s="41"/>
      <c r="D533" s="233" t="s">
        <v>180</v>
      </c>
      <c r="E533" s="41"/>
      <c r="F533" s="234" t="s">
        <v>2737</v>
      </c>
      <c r="G533" s="41"/>
      <c r="H533" s="41"/>
      <c r="I533" s="235"/>
      <c r="J533" s="41"/>
      <c r="K533" s="41"/>
      <c r="L533" s="45"/>
      <c r="M533" s="236"/>
      <c r="N533" s="237"/>
      <c r="O533" s="92"/>
      <c r="P533" s="92"/>
      <c r="Q533" s="92"/>
      <c r="R533" s="92"/>
      <c r="S533" s="92"/>
      <c r="T533" s="93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180</v>
      </c>
      <c r="AU533" s="18" t="s">
        <v>85</v>
      </c>
    </row>
    <row r="534" s="2" customFormat="1" ht="24.15" customHeight="1">
      <c r="A534" s="39"/>
      <c r="B534" s="40"/>
      <c r="C534" s="220" t="s">
        <v>784</v>
      </c>
      <c r="D534" s="220" t="s">
        <v>174</v>
      </c>
      <c r="E534" s="221" t="s">
        <v>2754</v>
      </c>
      <c r="F534" s="222" t="s">
        <v>2423</v>
      </c>
      <c r="G534" s="223" t="s">
        <v>1701</v>
      </c>
      <c r="H534" s="224">
        <v>10</v>
      </c>
      <c r="I534" s="225"/>
      <c r="J534" s="226">
        <f>ROUND(I534*H534,2)</f>
        <v>0</v>
      </c>
      <c r="K534" s="222" t="s">
        <v>1</v>
      </c>
      <c r="L534" s="45"/>
      <c r="M534" s="227" t="s">
        <v>1</v>
      </c>
      <c r="N534" s="228" t="s">
        <v>41</v>
      </c>
      <c r="O534" s="92"/>
      <c r="P534" s="229">
        <f>O534*H534</f>
        <v>0</v>
      </c>
      <c r="Q534" s="229">
        <v>0</v>
      </c>
      <c r="R534" s="229">
        <f>Q534*H534</f>
        <v>0</v>
      </c>
      <c r="S534" s="229">
        <v>0</v>
      </c>
      <c r="T534" s="230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1" t="s">
        <v>178</v>
      </c>
      <c r="AT534" s="231" t="s">
        <v>174</v>
      </c>
      <c r="AU534" s="231" t="s">
        <v>85</v>
      </c>
      <c r="AY534" s="18" t="s">
        <v>173</v>
      </c>
      <c r="BE534" s="232">
        <f>IF(N534="základní",J534,0)</f>
        <v>0</v>
      </c>
      <c r="BF534" s="232">
        <f>IF(N534="snížená",J534,0)</f>
        <v>0</v>
      </c>
      <c r="BG534" s="232">
        <f>IF(N534="zákl. přenesená",J534,0)</f>
        <v>0</v>
      </c>
      <c r="BH534" s="232">
        <f>IF(N534="sníž. přenesená",J534,0)</f>
        <v>0</v>
      </c>
      <c r="BI534" s="232">
        <f>IF(N534="nulová",J534,0)</f>
        <v>0</v>
      </c>
      <c r="BJ534" s="18" t="s">
        <v>83</v>
      </c>
      <c r="BK534" s="232">
        <f>ROUND(I534*H534,2)</f>
        <v>0</v>
      </c>
      <c r="BL534" s="18" t="s">
        <v>178</v>
      </c>
      <c r="BM534" s="231" t="s">
        <v>1212</v>
      </c>
    </row>
    <row r="535" s="2" customFormat="1">
      <c r="A535" s="39"/>
      <c r="B535" s="40"/>
      <c r="C535" s="41"/>
      <c r="D535" s="233" t="s">
        <v>180</v>
      </c>
      <c r="E535" s="41"/>
      <c r="F535" s="234" t="s">
        <v>2755</v>
      </c>
      <c r="G535" s="41"/>
      <c r="H535" s="41"/>
      <c r="I535" s="235"/>
      <c r="J535" s="41"/>
      <c r="K535" s="41"/>
      <c r="L535" s="45"/>
      <c r="M535" s="236"/>
      <c r="N535" s="237"/>
      <c r="O535" s="92"/>
      <c r="P535" s="92"/>
      <c r="Q535" s="92"/>
      <c r="R535" s="92"/>
      <c r="S535" s="92"/>
      <c r="T535" s="93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180</v>
      </c>
      <c r="AU535" s="18" t="s">
        <v>85</v>
      </c>
    </row>
    <row r="536" s="2" customFormat="1" ht="16.5" customHeight="1">
      <c r="A536" s="39"/>
      <c r="B536" s="40"/>
      <c r="C536" s="220" t="s">
        <v>1214</v>
      </c>
      <c r="D536" s="220" t="s">
        <v>174</v>
      </c>
      <c r="E536" s="221" t="s">
        <v>2756</v>
      </c>
      <c r="F536" s="222" t="s">
        <v>2757</v>
      </c>
      <c r="G536" s="223" t="s">
        <v>1701</v>
      </c>
      <c r="H536" s="224">
        <v>1</v>
      </c>
      <c r="I536" s="225"/>
      <c r="J536" s="226">
        <f>ROUND(I536*H536,2)</f>
        <v>0</v>
      </c>
      <c r="K536" s="222" t="s">
        <v>1</v>
      </c>
      <c r="L536" s="45"/>
      <c r="M536" s="227" t="s">
        <v>1</v>
      </c>
      <c r="N536" s="228" t="s">
        <v>41</v>
      </c>
      <c r="O536" s="92"/>
      <c r="P536" s="229">
        <f>O536*H536</f>
        <v>0</v>
      </c>
      <c r="Q536" s="229">
        <v>0</v>
      </c>
      <c r="R536" s="229">
        <f>Q536*H536</f>
        <v>0</v>
      </c>
      <c r="S536" s="229">
        <v>0</v>
      </c>
      <c r="T536" s="230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1" t="s">
        <v>178</v>
      </c>
      <c r="AT536" s="231" t="s">
        <v>174</v>
      </c>
      <c r="AU536" s="231" t="s">
        <v>85</v>
      </c>
      <c r="AY536" s="18" t="s">
        <v>173</v>
      </c>
      <c r="BE536" s="232">
        <f>IF(N536="základní",J536,0)</f>
        <v>0</v>
      </c>
      <c r="BF536" s="232">
        <f>IF(N536="snížená",J536,0)</f>
        <v>0</v>
      </c>
      <c r="BG536" s="232">
        <f>IF(N536="zákl. přenesená",J536,0)</f>
        <v>0</v>
      </c>
      <c r="BH536" s="232">
        <f>IF(N536="sníž. přenesená",J536,0)</f>
        <v>0</v>
      </c>
      <c r="BI536" s="232">
        <f>IF(N536="nulová",J536,0)</f>
        <v>0</v>
      </c>
      <c r="BJ536" s="18" t="s">
        <v>83</v>
      </c>
      <c r="BK536" s="232">
        <f>ROUND(I536*H536,2)</f>
        <v>0</v>
      </c>
      <c r="BL536" s="18" t="s">
        <v>178</v>
      </c>
      <c r="BM536" s="231" t="s">
        <v>1217</v>
      </c>
    </row>
    <row r="537" s="2" customFormat="1">
      <c r="A537" s="39"/>
      <c r="B537" s="40"/>
      <c r="C537" s="41"/>
      <c r="D537" s="233" t="s">
        <v>180</v>
      </c>
      <c r="E537" s="41"/>
      <c r="F537" s="234" t="s">
        <v>2758</v>
      </c>
      <c r="G537" s="41"/>
      <c r="H537" s="41"/>
      <c r="I537" s="235"/>
      <c r="J537" s="41"/>
      <c r="K537" s="41"/>
      <c r="L537" s="45"/>
      <c r="M537" s="236"/>
      <c r="N537" s="237"/>
      <c r="O537" s="92"/>
      <c r="P537" s="92"/>
      <c r="Q537" s="92"/>
      <c r="R537" s="92"/>
      <c r="S537" s="92"/>
      <c r="T537" s="93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180</v>
      </c>
      <c r="AU537" s="18" t="s">
        <v>85</v>
      </c>
    </row>
    <row r="538" s="2" customFormat="1" ht="37.8" customHeight="1">
      <c r="A538" s="39"/>
      <c r="B538" s="40"/>
      <c r="C538" s="220" t="s">
        <v>787</v>
      </c>
      <c r="D538" s="220" t="s">
        <v>174</v>
      </c>
      <c r="E538" s="221" t="s">
        <v>2759</v>
      </c>
      <c r="F538" s="222" t="s">
        <v>2636</v>
      </c>
      <c r="G538" s="223" t="s">
        <v>1701</v>
      </c>
      <c r="H538" s="224">
        <v>5</v>
      </c>
      <c r="I538" s="225"/>
      <c r="J538" s="226">
        <f>ROUND(I538*H538,2)</f>
        <v>0</v>
      </c>
      <c r="K538" s="222" t="s">
        <v>1</v>
      </c>
      <c r="L538" s="45"/>
      <c r="M538" s="227" t="s">
        <v>1</v>
      </c>
      <c r="N538" s="228" t="s">
        <v>41</v>
      </c>
      <c r="O538" s="92"/>
      <c r="P538" s="229">
        <f>O538*H538</f>
        <v>0</v>
      </c>
      <c r="Q538" s="229">
        <v>0</v>
      </c>
      <c r="R538" s="229">
        <f>Q538*H538</f>
        <v>0</v>
      </c>
      <c r="S538" s="229">
        <v>0</v>
      </c>
      <c r="T538" s="230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1" t="s">
        <v>178</v>
      </c>
      <c r="AT538" s="231" t="s">
        <v>174</v>
      </c>
      <c r="AU538" s="231" t="s">
        <v>85</v>
      </c>
      <c r="AY538" s="18" t="s">
        <v>173</v>
      </c>
      <c r="BE538" s="232">
        <f>IF(N538="základní",J538,0)</f>
        <v>0</v>
      </c>
      <c r="BF538" s="232">
        <f>IF(N538="snížená",J538,0)</f>
        <v>0</v>
      </c>
      <c r="BG538" s="232">
        <f>IF(N538="zákl. přenesená",J538,0)</f>
        <v>0</v>
      </c>
      <c r="BH538" s="232">
        <f>IF(N538="sníž. přenesená",J538,0)</f>
        <v>0</v>
      </c>
      <c r="BI538" s="232">
        <f>IF(N538="nulová",J538,0)</f>
        <v>0</v>
      </c>
      <c r="BJ538" s="18" t="s">
        <v>83</v>
      </c>
      <c r="BK538" s="232">
        <f>ROUND(I538*H538,2)</f>
        <v>0</v>
      </c>
      <c r="BL538" s="18" t="s">
        <v>178</v>
      </c>
      <c r="BM538" s="231" t="s">
        <v>1222</v>
      </c>
    </row>
    <row r="539" s="2" customFormat="1">
      <c r="A539" s="39"/>
      <c r="B539" s="40"/>
      <c r="C539" s="41"/>
      <c r="D539" s="233" t="s">
        <v>180</v>
      </c>
      <c r="E539" s="41"/>
      <c r="F539" s="234" t="s">
        <v>2760</v>
      </c>
      <c r="G539" s="41"/>
      <c r="H539" s="41"/>
      <c r="I539" s="235"/>
      <c r="J539" s="41"/>
      <c r="K539" s="41"/>
      <c r="L539" s="45"/>
      <c r="M539" s="236"/>
      <c r="N539" s="237"/>
      <c r="O539" s="92"/>
      <c r="P539" s="92"/>
      <c r="Q539" s="92"/>
      <c r="R539" s="92"/>
      <c r="S539" s="92"/>
      <c r="T539" s="93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180</v>
      </c>
      <c r="AU539" s="18" t="s">
        <v>85</v>
      </c>
    </row>
    <row r="540" s="2" customFormat="1" ht="24.15" customHeight="1">
      <c r="A540" s="39"/>
      <c r="B540" s="40"/>
      <c r="C540" s="220" t="s">
        <v>1224</v>
      </c>
      <c r="D540" s="220" t="s">
        <v>174</v>
      </c>
      <c r="E540" s="221" t="s">
        <v>2761</v>
      </c>
      <c r="F540" s="222" t="s">
        <v>2762</v>
      </c>
      <c r="G540" s="223" t="s">
        <v>1701</v>
      </c>
      <c r="H540" s="224">
        <v>1</v>
      </c>
      <c r="I540" s="225"/>
      <c r="J540" s="226">
        <f>ROUND(I540*H540,2)</f>
        <v>0</v>
      </c>
      <c r="K540" s="222" t="s">
        <v>1</v>
      </c>
      <c r="L540" s="45"/>
      <c r="M540" s="227" t="s">
        <v>1</v>
      </c>
      <c r="N540" s="228" t="s">
        <v>41</v>
      </c>
      <c r="O540" s="92"/>
      <c r="P540" s="229">
        <f>O540*H540</f>
        <v>0</v>
      </c>
      <c r="Q540" s="229">
        <v>0</v>
      </c>
      <c r="R540" s="229">
        <f>Q540*H540</f>
        <v>0</v>
      </c>
      <c r="S540" s="229">
        <v>0</v>
      </c>
      <c r="T540" s="230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1" t="s">
        <v>178</v>
      </c>
      <c r="AT540" s="231" t="s">
        <v>174</v>
      </c>
      <c r="AU540" s="231" t="s">
        <v>85</v>
      </c>
      <c r="AY540" s="18" t="s">
        <v>173</v>
      </c>
      <c r="BE540" s="232">
        <f>IF(N540="základní",J540,0)</f>
        <v>0</v>
      </c>
      <c r="BF540" s="232">
        <f>IF(N540="snížená",J540,0)</f>
        <v>0</v>
      </c>
      <c r="BG540" s="232">
        <f>IF(N540="zákl. přenesená",J540,0)</f>
        <v>0</v>
      </c>
      <c r="BH540" s="232">
        <f>IF(N540="sníž. přenesená",J540,0)</f>
        <v>0</v>
      </c>
      <c r="BI540" s="232">
        <f>IF(N540="nulová",J540,0)</f>
        <v>0</v>
      </c>
      <c r="BJ540" s="18" t="s">
        <v>83</v>
      </c>
      <c r="BK540" s="232">
        <f>ROUND(I540*H540,2)</f>
        <v>0</v>
      </c>
      <c r="BL540" s="18" t="s">
        <v>178</v>
      </c>
      <c r="BM540" s="231" t="s">
        <v>1227</v>
      </c>
    </row>
    <row r="541" s="2" customFormat="1">
      <c r="A541" s="39"/>
      <c r="B541" s="40"/>
      <c r="C541" s="41"/>
      <c r="D541" s="233" t="s">
        <v>180</v>
      </c>
      <c r="E541" s="41"/>
      <c r="F541" s="234" t="s">
        <v>2486</v>
      </c>
      <c r="G541" s="41"/>
      <c r="H541" s="41"/>
      <c r="I541" s="235"/>
      <c r="J541" s="41"/>
      <c r="K541" s="41"/>
      <c r="L541" s="45"/>
      <c r="M541" s="236"/>
      <c r="N541" s="237"/>
      <c r="O541" s="92"/>
      <c r="P541" s="92"/>
      <c r="Q541" s="92"/>
      <c r="R541" s="92"/>
      <c r="S541" s="92"/>
      <c r="T541" s="93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180</v>
      </c>
      <c r="AU541" s="18" t="s">
        <v>85</v>
      </c>
    </row>
    <row r="542" s="11" customFormat="1" ht="22.8" customHeight="1">
      <c r="A542" s="11"/>
      <c r="B542" s="206"/>
      <c r="C542" s="207"/>
      <c r="D542" s="208" t="s">
        <v>75</v>
      </c>
      <c r="E542" s="273" t="s">
        <v>2763</v>
      </c>
      <c r="F542" s="273" t="s">
        <v>2764</v>
      </c>
      <c r="G542" s="207"/>
      <c r="H542" s="207"/>
      <c r="I542" s="210"/>
      <c r="J542" s="274">
        <f>BK542</f>
        <v>0</v>
      </c>
      <c r="K542" s="207"/>
      <c r="L542" s="212"/>
      <c r="M542" s="213"/>
      <c r="N542" s="214"/>
      <c r="O542" s="214"/>
      <c r="P542" s="215">
        <f>SUM(P543:P570)</f>
        <v>0</v>
      </c>
      <c r="Q542" s="214"/>
      <c r="R542" s="215">
        <f>SUM(R543:R570)</f>
        <v>0</v>
      </c>
      <c r="S542" s="214"/>
      <c r="T542" s="216">
        <f>SUM(T543:T570)</f>
        <v>0</v>
      </c>
      <c r="U542" s="11"/>
      <c r="V542" s="11"/>
      <c r="W542" s="11"/>
      <c r="X542" s="11"/>
      <c r="Y542" s="11"/>
      <c r="Z542" s="11"/>
      <c r="AA542" s="11"/>
      <c r="AB542" s="11"/>
      <c r="AC542" s="11"/>
      <c r="AD542" s="11"/>
      <c r="AE542" s="11"/>
      <c r="AR542" s="217" t="s">
        <v>83</v>
      </c>
      <c r="AT542" s="218" t="s">
        <v>75</v>
      </c>
      <c r="AU542" s="218" t="s">
        <v>83</v>
      </c>
      <c r="AY542" s="217" t="s">
        <v>173</v>
      </c>
      <c r="BK542" s="219">
        <f>SUM(BK543:BK570)</f>
        <v>0</v>
      </c>
    </row>
    <row r="543" s="2" customFormat="1" ht="24.15" customHeight="1">
      <c r="A543" s="39"/>
      <c r="B543" s="40"/>
      <c r="C543" s="220" t="s">
        <v>791</v>
      </c>
      <c r="D543" s="220" t="s">
        <v>174</v>
      </c>
      <c r="E543" s="221" t="s">
        <v>2765</v>
      </c>
      <c r="F543" s="222" t="s">
        <v>2766</v>
      </c>
      <c r="G543" s="223" t="s">
        <v>1701</v>
      </c>
      <c r="H543" s="224">
        <v>1</v>
      </c>
      <c r="I543" s="225"/>
      <c r="J543" s="226">
        <f>ROUND(I543*H543,2)</f>
        <v>0</v>
      </c>
      <c r="K543" s="222" t="s">
        <v>1</v>
      </c>
      <c r="L543" s="45"/>
      <c r="M543" s="227" t="s">
        <v>1</v>
      </c>
      <c r="N543" s="228" t="s">
        <v>41</v>
      </c>
      <c r="O543" s="92"/>
      <c r="P543" s="229">
        <f>O543*H543</f>
        <v>0</v>
      </c>
      <c r="Q543" s="229">
        <v>0</v>
      </c>
      <c r="R543" s="229">
        <f>Q543*H543</f>
        <v>0</v>
      </c>
      <c r="S543" s="229">
        <v>0</v>
      </c>
      <c r="T543" s="230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31" t="s">
        <v>178</v>
      </c>
      <c r="AT543" s="231" t="s">
        <v>174</v>
      </c>
      <c r="AU543" s="231" t="s">
        <v>85</v>
      </c>
      <c r="AY543" s="18" t="s">
        <v>173</v>
      </c>
      <c r="BE543" s="232">
        <f>IF(N543="základní",J543,0)</f>
        <v>0</v>
      </c>
      <c r="BF543" s="232">
        <f>IF(N543="snížená",J543,0)</f>
        <v>0</v>
      </c>
      <c r="BG543" s="232">
        <f>IF(N543="zákl. přenesená",J543,0)</f>
        <v>0</v>
      </c>
      <c r="BH543" s="232">
        <f>IF(N543="sníž. přenesená",J543,0)</f>
        <v>0</v>
      </c>
      <c r="BI543" s="232">
        <f>IF(N543="nulová",J543,0)</f>
        <v>0</v>
      </c>
      <c r="BJ543" s="18" t="s">
        <v>83</v>
      </c>
      <c r="BK543" s="232">
        <f>ROUND(I543*H543,2)</f>
        <v>0</v>
      </c>
      <c r="BL543" s="18" t="s">
        <v>178</v>
      </c>
      <c r="BM543" s="231" t="s">
        <v>1231</v>
      </c>
    </row>
    <row r="544" s="2" customFormat="1">
      <c r="A544" s="39"/>
      <c r="B544" s="40"/>
      <c r="C544" s="41"/>
      <c r="D544" s="233" t="s">
        <v>180</v>
      </c>
      <c r="E544" s="41"/>
      <c r="F544" s="234" t="s">
        <v>2767</v>
      </c>
      <c r="G544" s="41"/>
      <c r="H544" s="41"/>
      <c r="I544" s="235"/>
      <c r="J544" s="41"/>
      <c r="K544" s="41"/>
      <c r="L544" s="45"/>
      <c r="M544" s="236"/>
      <c r="N544" s="237"/>
      <c r="O544" s="92"/>
      <c r="P544" s="92"/>
      <c r="Q544" s="92"/>
      <c r="R544" s="92"/>
      <c r="S544" s="92"/>
      <c r="T544" s="93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180</v>
      </c>
      <c r="AU544" s="18" t="s">
        <v>85</v>
      </c>
    </row>
    <row r="545" s="2" customFormat="1" ht="24.15" customHeight="1">
      <c r="A545" s="39"/>
      <c r="B545" s="40"/>
      <c r="C545" s="220" t="s">
        <v>1233</v>
      </c>
      <c r="D545" s="220" t="s">
        <v>174</v>
      </c>
      <c r="E545" s="221" t="s">
        <v>2768</v>
      </c>
      <c r="F545" s="222" t="s">
        <v>2769</v>
      </c>
      <c r="G545" s="223" t="s">
        <v>1701</v>
      </c>
      <c r="H545" s="224">
        <v>2</v>
      </c>
      <c r="I545" s="225"/>
      <c r="J545" s="226">
        <f>ROUND(I545*H545,2)</f>
        <v>0</v>
      </c>
      <c r="K545" s="222" t="s">
        <v>1</v>
      </c>
      <c r="L545" s="45"/>
      <c r="M545" s="227" t="s">
        <v>1</v>
      </c>
      <c r="N545" s="228" t="s">
        <v>41</v>
      </c>
      <c r="O545" s="92"/>
      <c r="P545" s="229">
        <f>O545*H545</f>
        <v>0</v>
      </c>
      <c r="Q545" s="229">
        <v>0</v>
      </c>
      <c r="R545" s="229">
        <f>Q545*H545</f>
        <v>0</v>
      </c>
      <c r="S545" s="229">
        <v>0</v>
      </c>
      <c r="T545" s="230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31" t="s">
        <v>178</v>
      </c>
      <c r="AT545" s="231" t="s">
        <v>174</v>
      </c>
      <c r="AU545" s="231" t="s">
        <v>85</v>
      </c>
      <c r="AY545" s="18" t="s">
        <v>173</v>
      </c>
      <c r="BE545" s="232">
        <f>IF(N545="základní",J545,0)</f>
        <v>0</v>
      </c>
      <c r="BF545" s="232">
        <f>IF(N545="snížená",J545,0)</f>
        <v>0</v>
      </c>
      <c r="BG545" s="232">
        <f>IF(N545="zákl. přenesená",J545,0)</f>
        <v>0</v>
      </c>
      <c r="BH545" s="232">
        <f>IF(N545="sníž. přenesená",J545,0)</f>
        <v>0</v>
      </c>
      <c r="BI545" s="232">
        <f>IF(N545="nulová",J545,0)</f>
        <v>0</v>
      </c>
      <c r="BJ545" s="18" t="s">
        <v>83</v>
      </c>
      <c r="BK545" s="232">
        <f>ROUND(I545*H545,2)</f>
        <v>0</v>
      </c>
      <c r="BL545" s="18" t="s">
        <v>178</v>
      </c>
      <c r="BM545" s="231" t="s">
        <v>1236</v>
      </c>
    </row>
    <row r="546" s="2" customFormat="1">
      <c r="A546" s="39"/>
      <c r="B546" s="40"/>
      <c r="C546" s="41"/>
      <c r="D546" s="233" t="s">
        <v>180</v>
      </c>
      <c r="E546" s="41"/>
      <c r="F546" s="234" t="s">
        <v>2770</v>
      </c>
      <c r="G546" s="41"/>
      <c r="H546" s="41"/>
      <c r="I546" s="235"/>
      <c r="J546" s="41"/>
      <c r="K546" s="41"/>
      <c r="L546" s="45"/>
      <c r="M546" s="236"/>
      <c r="N546" s="237"/>
      <c r="O546" s="92"/>
      <c r="P546" s="92"/>
      <c r="Q546" s="92"/>
      <c r="R546" s="92"/>
      <c r="S546" s="92"/>
      <c r="T546" s="93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180</v>
      </c>
      <c r="AU546" s="18" t="s">
        <v>85</v>
      </c>
    </row>
    <row r="547" s="2" customFormat="1" ht="24.15" customHeight="1">
      <c r="A547" s="39"/>
      <c r="B547" s="40"/>
      <c r="C547" s="220" t="s">
        <v>794</v>
      </c>
      <c r="D547" s="220" t="s">
        <v>174</v>
      </c>
      <c r="E547" s="221" t="s">
        <v>2771</v>
      </c>
      <c r="F547" s="222" t="s">
        <v>2772</v>
      </c>
      <c r="G547" s="223" t="s">
        <v>1701</v>
      </c>
      <c r="H547" s="224">
        <v>1</v>
      </c>
      <c r="I547" s="225"/>
      <c r="J547" s="226">
        <f>ROUND(I547*H547,2)</f>
        <v>0</v>
      </c>
      <c r="K547" s="222" t="s">
        <v>1</v>
      </c>
      <c r="L547" s="45"/>
      <c r="M547" s="227" t="s">
        <v>1</v>
      </c>
      <c r="N547" s="228" t="s">
        <v>41</v>
      </c>
      <c r="O547" s="92"/>
      <c r="P547" s="229">
        <f>O547*H547</f>
        <v>0</v>
      </c>
      <c r="Q547" s="229">
        <v>0</v>
      </c>
      <c r="R547" s="229">
        <f>Q547*H547</f>
        <v>0</v>
      </c>
      <c r="S547" s="229">
        <v>0</v>
      </c>
      <c r="T547" s="230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31" t="s">
        <v>178</v>
      </c>
      <c r="AT547" s="231" t="s">
        <v>174</v>
      </c>
      <c r="AU547" s="231" t="s">
        <v>85</v>
      </c>
      <c r="AY547" s="18" t="s">
        <v>173</v>
      </c>
      <c r="BE547" s="232">
        <f>IF(N547="základní",J547,0)</f>
        <v>0</v>
      </c>
      <c r="BF547" s="232">
        <f>IF(N547="snížená",J547,0)</f>
        <v>0</v>
      </c>
      <c r="BG547" s="232">
        <f>IF(N547="zákl. přenesená",J547,0)</f>
        <v>0</v>
      </c>
      <c r="BH547" s="232">
        <f>IF(N547="sníž. přenesená",J547,0)</f>
        <v>0</v>
      </c>
      <c r="BI547" s="232">
        <f>IF(N547="nulová",J547,0)</f>
        <v>0</v>
      </c>
      <c r="BJ547" s="18" t="s">
        <v>83</v>
      </c>
      <c r="BK547" s="232">
        <f>ROUND(I547*H547,2)</f>
        <v>0</v>
      </c>
      <c r="BL547" s="18" t="s">
        <v>178</v>
      </c>
      <c r="BM547" s="231" t="s">
        <v>1240</v>
      </c>
    </row>
    <row r="548" s="2" customFormat="1">
      <c r="A548" s="39"/>
      <c r="B548" s="40"/>
      <c r="C548" s="41"/>
      <c r="D548" s="233" t="s">
        <v>180</v>
      </c>
      <c r="E548" s="41"/>
      <c r="F548" s="234" t="s">
        <v>2773</v>
      </c>
      <c r="G548" s="41"/>
      <c r="H548" s="41"/>
      <c r="I548" s="235"/>
      <c r="J548" s="41"/>
      <c r="K548" s="41"/>
      <c r="L548" s="45"/>
      <c r="M548" s="236"/>
      <c r="N548" s="237"/>
      <c r="O548" s="92"/>
      <c r="P548" s="92"/>
      <c r="Q548" s="92"/>
      <c r="R548" s="92"/>
      <c r="S548" s="92"/>
      <c r="T548" s="93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180</v>
      </c>
      <c r="AU548" s="18" t="s">
        <v>85</v>
      </c>
    </row>
    <row r="549" s="2" customFormat="1" ht="24.15" customHeight="1">
      <c r="A549" s="39"/>
      <c r="B549" s="40"/>
      <c r="C549" s="220" t="s">
        <v>1241</v>
      </c>
      <c r="D549" s="220" t="s">
        <v>174</v>
      </c>
      <c r="E549" s="221" t="s">
        <v>2774</v>
      </c>
      <c r="F549" s="222" t="s">
        <v>2735</v>
      </c>
      <c r="G549" s="223" t="s">
        <v>353</v>
      </c>
      <c r="H549" s="224">
        <v>65</v>
      </c>
      <c r="I549" s="225"/>
      <c r="J549" s="226">
        <f>ROUND(I549*H549,2)</f>
        <v>0</v>
      </c>
      <c r="K549" s="222" t="s">
        <v>1</v>
      </c>
      <c r="L549" s="45"/>
      <c r="M549" s="227" t="s">
        <v>1</v>
      </c>
      <c r="N549" s="228" t="s">
        <v>41</v>
      </c>
      <c r="O549" s="92"/>
      <c r="P549" s="229">
        <f>O549*H549</f>
        <v>0</v>
      </c>
      <c r="Q549" s="229">
        <v>0</v>
      </c>
      <c r="R549" s="229">
        <f>Q549*H549</f>
        <v>0</v>
      </c>
      <c r="S549" s="229">
        <v>0</v>
      </c>
      <c r="T549" s="230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1" t="s">
        <v>178</v>
      </c>
      <c r="AT549" s="231" t="s">
        <v>174</v>
      </c>
      <c r="AU549" s="231" t="s">
        <v>85</v>
      </c>
      <c r="AY549" s="18" t="s">
        <v>173</v>
      </c>
      <c r="BE549" s="232">
        <f>IF(N549="základní",J549,0)</f>
        <v>0</v>
      </c>
      <c r="BF549" s="232">
        <f>IF(N549="snížená",J549,0)</f>
        <v>0</v>
      </c>
      <c r="BG549" s="232">
        <f>IF(N549="zákl. přenesená",J549,0)</f>
        <v>0</v>
      </c>
      <c r="BH549" s="232">
        <f>IF(N549="sníž. přenesená",J549,0)</f>
        <v>0</v>
      </c>
      <c r="BI549" s="232">
        <f>IF(N549="nulová",J549,0)</f>
        <v>0</v>
      </c>
      <c r="BJ549" s="18" t="s">
        <v>83</v>
      </c>
      <c r="BK549" s="232">
        <f>ROUND(I549*H549,2)</f>
        <v>0</v>
      </c>
      <c r="BL549" s="18" t="s">
        <v>178</v>
      </c>
      <c r="BM549" s="231" t="s">
        <v>1244</v>
      </c>
    </row>
    <row r="550" s="2" customFormat="1">
      <c r="A550" s="39"/>
      <c r="B550" s="40"/>
      <c r="C550" s="41"/>
      <c r="D550" s="233" t="s">
        <v>180</v>
      </c>
      <c r="E550" s="41"/>
      <c r="F550" s="234" t="s">
        <v>2775</v>
      </c>
      <c r="G550" s="41"/>
      <c r="H550" s="41"/>
      <c r="I550" s="235"/>
      <c r="J550" s="41"/>
      <c r="K550" s="41"/>
      <c r="L550" s="45"/>
      <c r="M550" s="236"/>
      <c r="N550" s="237"/>
      <c r="O550" s="92"/>
      <c r="P550" s="92"/>
      <c r="Q550" s="92"/>
      <c r="R550" s="92"/>
      <c r="S550" s="92"/>
      <c r="T550" s="93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180</v>
      </c>
      <c r="AU550" s="18" t="s">
        <v>85</v>
      </c>
    </row>
    <row r="551" s="2" customFormat="1" ht="21.75" customHeight="1">
      <c r="A551" s="39"/>
      <c r="B551" s="40"/>
      <c r="C551" s="220" t="s">
        <v>798</v>
      </c>
      <c r="D551" s="220" t="s">
        <v>174</v>
      </c>
      <c r="E551" s="221" t="s">
        <v>2776</v>
      </c>
      <c r="F551" s="222" t="s">
        <v>2777</v>
      </c>
      <c r="G551" s="223" t="s">
        <v>353</v>
      </c>
      <c r="H551" s="224">
        <v>70</v>
      </c>
      <c r="I551" s="225"/>
      <c r="J551" s="226">
        <f>ROUND(I551*H551,2)</f>
        <v>0</v>
      </c>
      <c r="K551" s="222" t="s">
        <v>1</v>
      </c>
      <c r="L551" s="45"/>
      <c r="M551" s="227" t="s">
        <v>1</v>
      </c>
      <c r="N551" s="228" t="s">
        <v>41</v>
      </c>
      <c r="O551" s="92"/>
      <c r="P551" s="229">
        <f>O551*H551</f>
        <v>0</v>
      </c>
      <c r="Q551" s="229">
        <v>0</v>
      </c>
      <c r="R551" s="229">
        <f>Q551*H551</f>
        <v>0</v>
      </c>
      <c r="S551" s="229">
        <v>0</v>
      </c>
      <c r="T551" s="230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1" t="s">
        <v>178</v>
      </c>
      <c r="AT551" s="231" t="s">
        <v>174</v>
      </c>
      <c r="AU551" s="231" t="s">
        <v>85</v>
      </c>
      <c r="AY551" s="18" t="s">
        <v>173</v>
      </c>
      <c r="BE551" s="232">
        <f>IF(N551="základní",J551,0)</f>
        <v>0</v>
      </c>
      <c r="BF551" s="232">
        <f>IF(N551="snížená",J551,0)</f>
        <v>0</v>
      </c>
      <c r="BG551" s="232">
        <f>IF(N551="zákl. přenesená",J551,0)</f>
        <v>0</v>
      </c>
      <c r="BH551" s="232">
        <f>IF(N551="sníž. přenesená",J551,0)</f>
        <v>0</v>
      </c>
      <c r="BI551" s="232">
        <f>IF(N551="nulová",J551,0)</f>
        <v>0</v>
      </c>
      <c r="BJ551" s="18" t="s">
        <v>83</v>
      </c>
      <c r="BK551" s="232">
        <f>ROUND(I551*H551,2)</f>
        <v>0</v>
      </c>
      <c r="BL551" s="18" t="s">
        <v>178</v>
      </c>
      <c r="BM551" s="231" t="s">
        <v>1249</v>
      </c>
    </row>
    <row r="552" s="2" customFormat="1">
      <c r="A552" s="39"/>
      <c r="B552" s="40"/>
      <c r="C552" s="41"/>
      <c r="D552" s="233" t="s">
        <v>180</v>
      </c>
      <c r="E552" s="41"/>
      <c r="F552" s="234" t="s">
        <v>2778</v>
      </c>
      <c r="G552" s="41"/>
      <c r="H552" s="41"/>
      <c r="I552" s="235"/>
      <c r="J552" s="41"/>
      <c r="K552" s="41"/>
      <c r="L552" s="45"/>
      <c r="M552" s="236"/>
      <c r="N552" s="237"/>
      <c r="O552" s="92"/>
      <c r="P552" s="92"/>
      <c r="Q552" s="92"/>
      <c r="R552" s="92"/>
      <c r="S552" s="92"/>
      <c r="T552" s="93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180</v>
      </c>
      <c r="AU552" s="18" t="s">
        <v>85</v>
      </c>
    </row>
    <row r="553" s="2" customFormat="1" ht="24.15" customHeight="1">
      <c r="A553" s="39"/>
      <c r="B553" s="40"/>
      <c r="C553" s="220" t="s">
        <v>1252</v>
      </c>
      <c r="D553" s="220" t="s">
        <v>174</v>
      </c>
      <c r="E553" s="221" t="s">
        <v>2779</v>
      </c>
      <c r="F553" s="222" t="s">
        <v>2417</v>
      </c>
      <c r="G553" s="223" t="s">
        <v>353</v>
      </c>
      <c r="H553" s="224">
        <v>65</v>
      </c>
      <c r="I553" s="225"/>
      <c r="J553" s="226">
        <f>ROUND(I553*H553,2)</f>
        <v>0</v>
      </c>
      <c r="K553" s="222" t="s">
        <v>1</v>
      </c>
      <c r="L553" s="45"/>
      <c r="M553" s="227" t="s">
        <v>1</v>
      </c>
      <c r="N553" s="228" t="s">
        <v>41</v>
      </c>
      <c r="O553" s="92"/>
      <c r="P553" s="229">
        <f>O553*H553</f>
        <v>0</v>
      </c>
      <c r="Q553" s="229">
        <v>0</v>
      </c>
      <c r="R553" s="229">
        <f>Q553*H553</f>
        <v>0</v>
      </c>
      <c r="S553" s="229">
        <v>0</v>
      </c>
      <c r="T553" s="230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1" t="s">
        <v>178</v>
      </c>
      <c r="AT553" s="231" t="s">
        <v>174</v>
      </c>
      <c r="AU553" s="231" t="s">
        <v>85</v>
      </c>
      <c r="AY553" s="18" t="s">
        <v>173</v>
      </c>
      <c r="BE553" s="232">
        <f>IF(N553="základní",J553,0)</f>
        <v>0</v>
      </c>
      <c r="BF553" s="232">
        <f>IF(N553="snížená",J553,0)</f>
        <v>0</v>
      </c>
      <c r="BG553" s="232">
        <f>IF(N553="zákl. přenesená",J553,0)</f>
        <v>0</v>
      </c>
      <c r="BH553" s="232">
        <f>IF(N553="sníž. přenesená",J553,0)</f>
        <v>0</v>
      </c>
      <c r="BI553" s="232">
        <f>IF(N553="nulová",J553,0)</f>
        <v>0</v>
      </c>
      <c r="BJ553" s="18" t="s">
        <v>83</v>
      </c>
      <c r="BK553" s="232">
        <f>ROUND(I553*H553,2)</f>
        <v>0</v>
      </c>
      <c r="BL553" s="18" t="s">
        <v>178</v>
      </c>
      <c r="BM553" s="231" t="s">
        <v>1255</v>
      </c>
    </row>
    <row r="554" s="2" customFormat="1">
      <c r="A554" s="39"/>
      <c r="B554" s="40"/>
      <c r="C554" s="41"/>
      <c r="D554" s="233" t="s">
        <v>180</v>
      </c>
      <c r="E554" s="41"/>
      <c r="F554" s="234" t="s">
        <v>2780</v>
      </c>
      <c r="G554" s="41"/>
      <c r="H554" s="41"/>
      <c r="I554" s="235"/>
      <c r="J554" s="41"/>
      <c r="K554" s="41"/>
      <c r="L554" s="45"/>
      <c r="M554" s="236"/>
      <c r="N554" s="237"/>
      <c r="O554" s="92"/>
      <c r="P554" s="92"/>
      <c r="Q554" s="92"/>
      <c r="R554" s="92"/>
      <c r="S554" s="92"/>
      <c r="T554" s="93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180</v>
      </c>
      <c r="AU554" s="18" t="s">
        <v>85</v>
      </c>
    </row>
    <row r="555" s="2" customFormat="1" ht="24.15" customHeight="1">
      <c r="A555" s="39"/>
      <c r="B555" s="40"/>
      <c r="C555" s="220" t="s">
        <v>801</v>
      </c>
      <c r="D555" s="220" t="s">
        <v>174</v>
      </c>
      <c r="E555" s="221" t="s">
        <v>2781</v>
      </c>
      <c r="F555" s="222" t="s">
        <v>2705</v>
      </c>
      <c r="G555" s="223" t="s">
        <v>1701</v>
      </c>
      <c r="H555" s="224">
        <v>65</v>
      </c>
      <c r="I555" s="225"/>
      <c r="J555" s="226">
        <f>ROUND(I555*H555,2)</f>
        <v>0</v>
      </c>
      <c r="K555" s="222" t="s">
        <v>1</v>
      </c>
      <c r="L555" s="45"/>
      <c r="M555" s="227" t="s">
        <v>1</v>
      </c>
      <c r="N555" s="228" t="s">
        <v>41</v>
      </c>
      <c r="O555" s="92"/>
      <c r="P555" s="229">
        <f>O555*H555</f>
        <v>0</v>
      </c>
      <c r="Q555" s="229">
        <v>0</v>
      </c>
      <c r="R555" s="229">
        <f>Q555*H555</f>
        <v>0</v>
      </c>
      <c r="S555" s="229">
        <v>0</v>
      </c>
      <c r="T555" s="230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31" t="s">
        <v>178</v>
      </c>
      <c r="AT555" s="231" t="s">
        <v>174</v>
      </c>
      <c r="AU555" s="231" t="s">
        <v>85</v>
      </c>
      <c r="AY555" s="18" t="s">
        <v>173</v>
      </c>
      <c r="BE555" s="232">
        <f>IF(N555="základní",J555,0)</f>
        <v>0</v>
      </c>
      <c r="BF555" s="232">
        <f>IF(N555="snížená",J555,0)</f>
        <v>0</v>
      </c>
      <c r="BG555" s="232">
        <f>IF(N555="zákl. přenesená",J555,0)</f>
        <v>0</v>
      </c>
      <c r="BH555" s="232">
        <f>IF(N555="sníž. přenesená",J555,0)</f>
        <v>0</v>
      </c>
      <c r="BI555" s="232">
        <f>IF(N555="nulová",J555,0)</f>
        <v>0</v>
      </c>
      <c r="BJ555" s="18" t="s">
        <v>83</v>
      </c>
      <c r="BK555" s="232">
        <f>ROUND(I555*H555,2)</f>
        <v>0</v>
      </c>
      <c r="BL555" s="18" t="s">
        <v>178</v>
      </c>
      <c r="BM555" s="231" t="s">
        <v>1258</v>
      </c>
    </row>
    <row r="556" s="2" customFormat="1">
      <c r="A556" s="39"/>
      <c r="B556" s="40"/>
      <c r="C556" s="41"/>
      <c r="D556" s="233" t="s">
        <v>180</v>
      </c>
      <c r="E556" s="41"/>
      <c r="F556" s="234" t="s">
        <v>2782</v>
      </c>
      <c r="G556" s="41"/>
      <c r="H556" s="41"/>
      <c r="I556" s="235"/>
      <c r="J556" s="41"/>
      <c r="K556" s="41"/>
      <c r="L556" s="45"/>
      <c r="M556" s="236"/>
      <c r="N556" s="237"/>
      <c r="O556" s="92"/>
      <c r="P556" s="92"/>
      <c r="Q556" s="92"/>
      <c r="R556" s="92"/>
      <c r="S556" s="92"/>
      <c r="T556" s="93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180</v>
      </c>
      <c r="AU556" s="18" t="s">
        <v>85</v>
      </c>
    </row>
    <row r="557" s="2" customFormat="1" ht="24.15" customHeight="1">
      <c r="A557" s="39"/>
      <c r="B557" s="40"/>
      <c r="C557" s="220" t="s">
        <v>1260</v>
      </c>
      <c r="D557" s="220" t="s">
        <v>174</v>
      </c>
      <c r="E557" s="221" t="s">
        <v>2783</v>
      </c>
      <c r="F557" s="222" t="s">
        <v>2708</v>
      </c>
      <c r="G557" s="223" t="s">
        <v>1701</v>
      </c>
      <c r="H557" s="224">
        <v>25</v>
      </c>
      <c r="I557" s="225"/>
      <c r="J557" s="226">
        <f>ROUND(I557*H557,2)</f>
        <v>0</v>
      </c>
      <c r="K557" s="222" t="s">
        <v>1</v>
      </c>
      <c r="L557" s="45"/>
      <c r="M557" s="227" t="s">
        <v>1</v>
      </c>
      <c r="N557" s="228" t="s">
        <v>41</v>
      </c>
      <c r="O557" s="92"/>
      <c r="P557" s="229">
        <f>O557*H557</f>
        <v>0</v>
      </c>
      <c r="Q557" s="229">
        <v>0</v>
      </c>
      <c r="R557" s="229">
        <f>Q557*H557</f>
        <v>0</v>
      </c>
      <c r="S557" s="229">
        <v>0</v>
      </c>
      <c r="T557" s="230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1" t="s">
        <v>178</v>
      </c>
      <c r="AT557" s="231" t="s">
        <v>174</v>
      </c>
      <c r="AU557" s="231" t="s">
        <v>85</v>
      </c>
      <c r="AY557" s="18" t="s">
        <v>173</v>
      </c>
      <c r="BE557" s="232">
        <f>IF(N557="základní",J557,0)</f>
        <v>0</v>
      </c>
      <c r="BF557" s="232">
        <f>IF(N557="snížená",J557,0)</f>
        <v>0</v>
      </c>
      <c r="BG557" s="232">
        <f>IF(N557="zákl. přenesená",J557,0)</f>
        <v>0</v>
      </c>
      <c r="BH557" s="232">
        <f>IF(N557="sníž. přenesená",J557,0)</f>
        <v>0</v>
      </c>
      <c r="BI557" s="232">
        <f>IF(N557="nulová",J557,0)</f>
        <v>0</v>
      </c>
      <c r="BJ557" s="18" t="s">
        <v>83</v>
      </c>
      <c r="BK557" s="232">
        <f>ROUND(I557*H557,2)</f>
        <v>0</v>
      </c>
      <c r="BL557" s="18" t="s">
        <v>178</v>
      </c>
      <c r="BM557" s="231" t="s">
        <v>1263</v>
      </c>
    </row>
    <row r="558" s="2" customFormat="1">
      <c r="A558" s="39"/>
      <c r="B558" s="40"/>
      <c r="C558" s="41"/>
      <c r="D558" s="233" t="s">
        <v>180</v>
      </c>
      <c r="E558" s="41"/>
      <c r="F558" s="234" t="s">
        <v>2782</v>
      </c>
      <c r="G558" s="41"/>
      <c r="H558" s="41"/>
      <c r="I558" s="235"/>
      <c r="J558" s="41"/>
      <c r="K558" s="41"/>
      <c r="L558" s="45"/>
      <c r="M558" s="236"/>
      <c r="N558" s="237"/>
      <c r="O558" s="92"/>
      <c r="P558" s="92"/>
      <c r="Q558" s="92"/>
      <c r="R558" s="92"/>
      <c r="S558" s="92"/>
      <c r="T558" s="93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180</v>
      </c>
      <c r="AU558" s="18" t="s">
        <v>85</v>
      </c>
    </row>
    <row r="559" s="2" customFormat="1" ht="24.15" customHeight="1">
      <c r="A559" s="39"/>
      <c r="B559" s="40"/>
      <c r="C559" s="220" t="s">
        <v>805</v>
      </c>
      <c r="D559" s="220" t="s">
        <v>174</v>
      </c>
      <c r="E559" s="221" t="s">
        <v>2784</v>
      </c>
      <c r="F559" s="222" t="s">
        <v>2785</v>
      </c>
      <c r="G559" s="223" t="s">
        <v>1701</v>
      </c>
      <c r="H559" s="224">
        <v>1</v>
      </c>
      <c r="I559" s="225"/>
      <c r="J559" s="226">
        <f>ROUND(I559*H559,2)</f>
        <v>0</v>
      </c>
      <c r="K559" s="222" t="s">
        <v>1</v>
      </c>
      <c r="L559" s="45"/>
      <c r="M559" s="227" t="s">
        <v>1</v>
      </c>
      <c r="N559" s="228" t="s">
        <v>41</v>
      </c>
      <c r="O559" s="92"/>
      <c r="P559" s="229">
        <f>O559*H559</f>
        <v>0</v>
      </c>
      <c r="Q559" s="229">
        <v>0</v>
      </c>
      <c r="R559" s="229">
        <f>Q559*H559</f>
        <v>0</v>
      </c>
      <c r="S559" s="229">
        <v>0</v>
      </c>
      <c r="T559" s="230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31" t="s">
        <v>178</v>
      </c>
      <c r="AT559" s="231" t="s">
        <v>174</v>
      </c>
      <c r="AU559" s="231" t="s">
        <v>85</v>
      </c>
      <c r="AY559" s="18" t="s">
        <v>173</v>
      </c>
      <c r="BE559" s="232">
        <f>IF(N559="základní",J559,0)</f>
        <v>0</v>
      </c>
      <c r="BF559" s="232">
        <f>IF(N559="snížená",J559,0)</f>
        <v>0</v>
      </c>
      <c r="BG559" s="232">
        <f>IF(N559="zákl. přenesená",J559,0)</f>
        <v>0</v>
      </c>
      <c r="BH559" s="232">
        <f>IF(N559="sníž. přenesená",J559,0)</f>
        <v>0</v>
      </c>
      <c r="BI559" s="232">
        <f>IF(N559="nulová",J559,0)</f>
        <v>0</v>
      </c>
      <c r="BJ559" s="18" t="s">
        <v>83</v>
      </c>
      <c r="BK559" s="232">
        <f>ROUND(I559*H559,2)</f>
        <v>0</v>
      </c>
      <c r="BL559" s="18" t="s">
        <v>178</v>
      </c>
      <c r="BM559" s="231" t="s">
        <v>1267</v>
      </c>
    </row>
    <row r="560" s="2" customFormat="1">
      <c r="A560" s="39"/>
      <c r="B560" s="40"/>
      <c r="C560" s="41"/>
      <c r="D560" s="233" t="s">
        <v>180</v>
      </c>
      <c r="E560" s="41"/>
      <c r="F560" s="234" t="s">
        <v>2786</v>
      </c>
      <c r="G560" s="41"/>
      <c r="H560" s="41"/>
      <c r="I560" s="235"/>
      <c r="J560" s="41"/>
      <c r="K560" s="41"/>
      <c r="L560" s="45"/>
      <c r="M560" s="236"/>
      <c r="N560" s="237"/>
      <c r="O560" s="92"/>
      <c r="P560" s="92"/>
      <c r="Q560" s="92"/>
      <c r="R560" s="92"/>
      <c r="S560" s="92"/>
      <c r="T560" s="93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180</v>
      </c>
      <c r="AU560" s="18" t="s">
        <v>85</v>
      </c>
    </row>
    <row r="561" s="2" customFormat="1" ht="16.5" customHeight="1">
      <c r="A561" s="39"/>
      <c r="B561" s="40"/>
      <c r="C561" s="220" t="s">
        <v>1269</v>
      </c>
      <c r="D561" s="220" t="s">
        <v>174</v>
      </c>
      <c r="E561" s="221" t="s">
        <v>2787</v>
      </c>
      <c r="F561" s="222" t="s">
        <v>2788</v>
      </c>
      <c r="G561" s="223" t="s">
        <v>1701</v>
      </c>
      <c r="H561" s="224">
        <v>1</v>
      </c>
      <c r="I561" s="225"/>
      <c r="J561" s="226">
        <f>ROUND(I561*H561,2)</f>
        <v>0</v>
      </c>
      <c r="K561" s="222" t="s">
        <v>1</v>
      </c>
      <c r="L561" s="45"/>
      <c r="M561" s="227" t="s">
        <v>1</v>
      </c>
      <c r="N561" s="228" t="s">
        <v>41</v>
      </c>
      <c r="O561" s="92"/>
      <c r="P561" s="229">
        <f>O561*H561</f>
        <v>0</v>
      </c>
      <c r="Q561" s="229">
        <v>0</v>
      </c>
      <c r="R561" s="229">
        <f>Q561*H561</f>
        <v>0</v>
      </c>
      <c r="S561" s="229">
        <v>0</v>
      </c>
      <c r="T561" s="230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1" t="s">
        <v>178</v>
      </c>
      <c r="AT561" s="231" t="s">
        <v>174</v>
      </c>
      <c r="AU561" s="231" t="s">
        <v>85</v>
      </c>
      <c r="AY561" s="18" t="s">
        <v>173</v>
      </c>
      <c r="BE561" s="232">
        <f>IF(N561="základní",J561,0)</f>
        <v>0</v>
      </c>
      <c r="BF561" s="232">
        <f>IF(N561="snížená",J561,0)</f>
        <v>0</v>
      </c>
      <c r="BG561" s="232">
        <f>IF(N561="zákl. přenesená",J561,0)</f>
        <v>0</v>
      </c>
      <c r="BH561" s="232">
        <f>IF(N561="sníž. přenesená",J561,0)</f>
        <v>0</v>
      </c>
      <c r="BI561" s="232">
        <f>IF(N561="nulová",J561,0)</f>
        <v>0</v>
      </c>
      <c r="BJ561" s="18" t="s">
        <v>83</v>
      </c>
      <c r="BK561" s="232">
        <f>ROUND(I561*H561,2)</f>
        <v>0</v>
      </c>
      <c r="BL561" s="18" t="s">
        <v>178</v>
      </c>
      <c r="BM561" s="231" t="s">
        <v>1272</v>
      </c>
    </row>
    <row r="562" s="2" customFormat="1">
      <c r="A562" s="39"/>
      <c r="B562" s="40"/>
      <c r="C562" s="41"/>
      <c r="D562" s="233" t="s">
        <v>180</v>
      </c>
      <c r="E562" s="41"/>
      <c r="F562" s="234" t="s">
        <v>2786</v>
      </c>
      <c r="G562" s="41"/>
      <c r="H562" s="41"/>
      <c r="I562" s="235"/>
      <c r="J562" s="41"/>
      <c r="K562" s="41"/>
      <c r="L562" s="45"/>
      <c r="M562" s="236"/>
      <c r="N562" s="237"/>
      <c r="O562" s="92"/>
      <c r="P562" s="92"/>
      <c r="Q562" s="92"/>
      <c r="R562" s="92"/>
      <c r="S562" s="92"/>
      <c r="T562" s="93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180</v>
      </c>
      <c r="AU562" s="18" t="s">
        <v>85</v>
      </c>
    </row>
    <row r="563" s="2" customFormat="1" ht="24.15" customHeight="1">
      <c r="A563" s="39"/>
      <c r="B563" s="40"/>
      <c r="C563" s="220" t="s">
        <v>808</v>
      </c>
      <c r="D563" s="220" t="s">
        <v>174</v>
      </c>
      <c r="E563" s="221" t="s">
        <v>2789</v>
      </c>
      <c r="F563" s="222" t="s">
        <v>2790</v>
      </c>
      <c r="G563" s="223" t="s">
        <v>1701</v>
      </c>
      <c r="H563" s="224">
        <v>1</v>
      </c>
      <c r="I563" s="225"/>
      <c r="J563" s="226">
        <f>ROUND(I563*H563,2)</f>
        <v>0</v>
      </c>
      <c r="K563" s="222" t="s">
        <v>1</v>
      </c>
      <c r="L563" s="45"/>
      <c r="M563" s="227" t="s">
        <v>1</v>
      </c>
      <c r="N563" s="228" t="s">
        <v>41</v>
      </c>
      <c r="O563" s="92"/>
      <c r="P563" s="229">
        <f>O563*H563</f>
        <v>0</v>
      </c>
      <c r="Q563" s="229">
        <v>0</v>
      </c>
      <c r="R563" s="229">
        <f>Q563*H563</f>
        <v>0</v>
      </c>
      <c r="S563" s="229">
        <v>0</v>
      </c>
      <c r="T563" s="230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31" t="s">
        <v>178</v>
      </c>
      <c r="AT563" s="231" t="s">
        <v>174</v>
      </c>
      <c r="AU563" s="231" t="s">
        <v>85</v>
      </c>
      <c r="AY563" s="18" t="s">
        <v>173</v>
      </c>
      <c r="BE563" s="232">
        <f>IF(N563="základní",J563,0)</f>
        <v>0</v>
      </c>
      <c r="BF563" s="232">
        <f>IF(N563="snížená",J563,0)</f>
        <v>0</v>
      </c>
      <c r="BG563" s="232">
        <f>IF(N563="zákl. přenesená",J563,0)</f>
        <v>0</v>
      </c>
      <c r="BH563" s="232">
        <f>IF(N563="sníž. přenesená",J563,0)</f>
        <v>0</v>
      </c>
      <c r="BI563" s="232">
        <f>IF(N563="nulová",J563,0)</f>
        <v>0</v>
      </c>
      <c r="BJ563" s="18" t="s">
        <v>83</v>
      </c>
      <c r="BK563" s="232">
        <f>ROUND(I563*H563,2)</f>
        <v>0</v>
      </c>
      <c r="BL563" s="18" t="s">
        <v>178</v>
      </c>
      <c r="BM563" s="231" t="s">
        <v>1276</v>
      </c>
    </row>
    <row r="564" s="2" customFormat="1">
      <c r="A564" s="39"/>
      <c r="B564" s="40"/>
      <c r="C564" s="41"/>
      <c r="D564" s="233" t="s">
        <v>180</v>
      </c>
      <c r="E564" s="41"/>
      <c r="F564" s="234" t="s">
        <v>2786</v>
      </c>
      <c r="G564" s="41"/>
      <c r="H564" s="41"/>
      <c r="I564" s="235"/>
      <c r="J564" s="41"/>
      <c r="K564" s="41"/>
      <c r="L564" s="45"/>
      <c r="M564" s="236"/>
      <c r="N564" s="237"/>
      <c r="O564" s="92"/>
      <c r="P564" s="92"/>
      <c r="Q564" s="92"/>
      <c r="R564" s="92"/>
      <c r="S564" s="92"/>
      <c r="T564" s="93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180</v>
      </c>
      <c r="AU564" s="18" t="s">
        <v>85</v>
      </c>
    </row>
    <row r="565" s="2" customFormat="1" ht="37.8" customHeight="1">
      <c r="A565" s="39"/>
      <c r="B565" s="40"/>
      <c r="C565" s="220" t="s">
        <v>1277</v>
      </c>
      <c r="D565" s="220" t="s">
        <v>174</v>
      </c>
      <c r="E565" s="221" t="s">
        <v>2791</v>
      </c>
      <c r="F565" s="222" t="s">
        <v>2636</v>
      </c>
      <c r="G565" s="223" t="s">
        <v>1701</v>
      </c>
      <c r="H565" s="224">
        <v>5</v>
      </c>
      <c r="I565" s="225"/>
      <c r="J565" s="226">
        <f>ROUND(I565*H565,2)</f>
        <v>0</v>
      </c>
      <c r="K565" s="222" t="s">
        <v>1</v>
      </c>
      <c r="L565" s="45"/>
      <c r="M565" s="227" t="s">
        <v>1</v>
      </c>
      <c r="N565" s="228" t="s">
        <v>41</v>
      </c>
      <c r="O565" s="92"/>
      <c r="P565" s="229">
        <f>O565*H565</f>
        <v>0</v>
      </c>
      <c r="Q565" s="229">
        <v>0</v>
      </c>
      <c r="R565" s="229">
        <f>Q565*H565</f>
        <v>0</v>
      </c>
      <c r="S565" s="229">
        <v>0</v>
      </c>
      <c r="T565" s="230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31" t="s">
        <v>178</v>
      </c>
      <c r="AT565" s="231" t="s">
        <v>174</v>
      </c>
      <c r="AU565" s="231" t="s">
        <v>85</v>
      </c>
      <c r="AY565" s="18" t="s">
        <v>173</v>
      </c>
      <c r="BE565" s="232">
        <f>IF(N565="základní",J565,0)</f>
        <v>0</v>
      </c>
      <c r="BF565" s="232">
        <f>IF(N565="snížená",J565,0)</f>
        <v>0</v>
      </c>
      <c r="BG565" s="232">
        <f>IF(N565="zákl. přenesená",J565,0)</f>
        <v>0</v>
      </c>
      <c r="BH565" s="232">
        <f>IF(N565="sníž. přenesená",J565,0)</f>
        <v>0</v>
      </c>
      <c r="BI565" s="232">
        <f>IF(N565="nulová",J565,0)</f>
        <v>0</v>
      </c>
      <c r="BJ565" s="18" t="s">
        <v>83</v>
      </c>
      <c r="BK565" s="232">
        <f>ROUND(I565*H565,2)</f>
        <v>0</v>
      </c>
      <c r="BL565" s="18" t="s">
        <v>178</v>
      </c>
      <c r="BM565" s="231" t="s">
        <v>1280</v>
      </c>
    </row>
    <row r="566" s="2" customFormat="1">
      <c r="A566" s="39"/>
      <c r="B566" s="40"/>
      <c r="C566" s="41"/>
      <c r="D566" s="233" t="s">
        <v>180</v>
      </c>
      <c r="E566" s="41"/>
      <c r="F566" s="234" t="s">
        <v>2792</v>
      </c>
      <c r="G566" s="41"/>
      <c r="H566" s="41"/>
      <c r="I566" s="235"/>
      <c r="J566" s="41"/>
      <c r="K566" s="41"/>
      <c r="L566" s="45"/>
      <c r="M566" s="236"/>
      <c r="N566" s="237"/>
      <c r="O566" s="92"/>
      <c r="P566" s="92"/>
      <c r="Q566" s="92"/>
      <c r="R566" s="92"/>
      <c r="S566" s="92"/>
      <c r="T566" s="93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180</v>
      </c>
      <c r="AU566" s="18" t="s">
        <v>85</v>
      </c>
    </row>
    <row r="567" s="2" customFormat="1" ht="16.5" customHeight="1">
      <c r="A567" s="39"/>
      <c r="B567" s="40"/>
      <c r="C567" s="220" t="s">
        <v>812</v>
      </c>
      <c r="D567" s="220" t="s">
        <v>174</v>
      </c>
      <c r="E567" s="221" t="s">
        <v>2793</v>
      </c>
      <c r="F567" s="222" t="s">
        <v>2757</v>
      </c>
      <c r="G567" s="223" t="s">
        <v>1701</v>
      </c>
      <c r="H567" s="224">
        <v>1</v>
      </c>
      <c r="I567" s="225"/>
      <c r="J567" s="226">
        <f>ROUND(I567*H567,2)</f>
        <v>0</v>
      </c>
      <c r="K567" s="222" t="s">
        <v>1</v>
      </c>
      <c r="L567" s="45"/>
      <c r="M567" s="227" t="s">
        <v>1</v>
      </c>
      <c r="N567" s="228" t="s">
        <v>41</v>
      </c>
      <c r="O567" s="92"/>
      <c r="P567" s="229">
        <f>O567*H567</f>
        <v>0</v>
      </c>
      <c r="Q567" s="229">
        <v>0</v>
      </c>
      <c r="R567" s="229">
        <f>Q567*H567</f>
        <v>0</v>
      </c>
      <c r="S567" s="229">
        <v>0</v>
      </c>
      <c r="T567" s="230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31" t="s">
        <v>178</v>
      </c>
      <c r="AT567" s="231" t="s">
        <v>174</v>
      </c>
      <c r="AU567" s="231" t="s">
        <v>85</v>
      </c>
      <c r="AY567" s="18" t="s">
        <v>173</v>
      </c>
      <c r="BE567" s="232">
        <f>IF(N567="základní",J567,0)</f>
        <v>0</v>
      </c>
      <c r="BF567" s="232">
        <f>IF(N567="snížená",J567,0)</f>
        <v>0</v>
      </c>
      <c r="BG567" s="232">
        <f>IF(N567="zákl. přenesená",J567,0)</f>
        <v>0</v>
      </c>
      <c r="BH567" s="232">
        <f>IF(N567="sníž. přenesená",J567,0)</f>
        <v>0</v>
      </c>
      <c r="BI567" s="232">
        <f>IF(N567="nulová",J567,0)</f>
        <v>0</v>
      </c>
      <c r="BJ567" s="18" t="s">
        <v>83</v>
      </c>
      <c r="BK567" s="232">
        <f>ROUND(I567*H567,2)</f>
        <v>0</v>
      </c>
      <c r="BL567" s="18" t="s">
        <v>178</v>
      </c>
      <c r="BM567" s="231" t="s">
        <v>1283</v>
      </c>
    </row>
    <row r="568" s="2" customFormat="1">
      <c r="A568" s="39"/>
      <c r="B568" s="40"/>
      <c r="C568" s="41"/>
      <c r="D568" s="233" t="s">
        <v>180</v>
      </c>
      <c r="E568" s="41"/>
      <c r="F568" s="234" t="s">
        <v>2794</v>
      </c>
      <c r="G568" s="41"/>
      <c r="H568" s="41"/>
      <c r="I568" s="235"/>
      <c r="J568" s="41"/>
      <c r="K568" s="41"/>
      <c r="L568" s="45"/>
      <c r="M568" s="236"/>
      <c r="N568" s="237"/>
      <c r="O568" s="92"/>
      <c r="P568" s="92"/>
      <c r="Q568" s="92"/>
      <c r="R568" s="92"/>
      <c r="S568" s="92"/>
      <c r="T568" s="93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180</v>
      </c>
      <c r="AU568" s="18" t="s">
        <v>85</v>
      </c>
    </row>
    <row r="569" s="2" customFormat="1" ht="24.15" customHeight="1">
      <c r="A569" s="39"/>
      <c r="B569" s="40"/>
      <c r="C569" s="220" t="s">
        <v>1286</v>
      </c>
      <c r="D569" s="220" t="s">
        <v>174</v>
      </c>
      <c r="E569" s="221" t="s">
        <v>2795</v>
      </c>
      <c r="F569" s="222" t="s">
        <v>2796</v>
      </c>
      <c r="G569" s="223" t="s">
        <v>1701</v>
      </c>
      <c r="H569" s="224">
        <v>1</v>
      </c>
      <c r="I569" s="225"/>
      <c r="J569" s="226">
        <f>ROUND(I569*H569,2)</f>
        <v>0</v>
      </c>
      <c r="K569" s="222" t="s">
        <v>1</v>
      </c>
      <c r="L569" s="45"/>
      <c r="M569" s="227" t="s">
        <v>1</v>
      </c>
      <c r="N569" s="228" t="s">
        <v>41</v>
      </c>
      <c r="O569" s="92"/>
      <c r="P569" s="229">
        <f>O569*H569</f>
        <v>0</v>
      </c>
      <c r="Q569" s="229">
        <v>0</v>
      </c>
      <c r="R569" s="229">
        <f>Q569*H569</f>
        <v>0</v>
      </c>
      <c r="S569" s="229">
        <v>0</v>
      </c>
      <c r="T569" s="230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1" t="s">
        <v>178</v>
      </c>
      <c r="AT569" s="231" t="s">
        <v>174</v>
      </c>
      <c r="AU569" s="231" t="s">
        <v>85</v>
      </c>
      <c r="AY569" s="18" t="s">
        <v>173</v>
      </c>
      <c r="BE569" s="232">
        <f>IF(N569="základní",J569,0)</f>
        <v>0</v>
      </c>
      <c r="BF569" s="232">
        <f>IF(N569="snížená",J569,0)</f>
        <v>0</v>
      </c>
      <c r="BG569" s="232">
        <f>IF(N569="zákl. přenesená",J569,0)</f>
        <v>0</v>
      </c>
      <c r="BH569" s="232">
        <f>IF(N569="sníž. přenesená",J569,0)</f>
        <v>0</v>
      </c>
      <c r="BI569" s="232">
        <f>IF(N569="nulová",J569,0)</f>
        <v>0</v>
      </c>
      <c r="BJ569" s="18" t="s">
        <v>83</v>
      </c>
      <c r="BK569" s="232">
        <f>ROUND(I569*H569,2)</f>
        <v>0</v>
      </c>
      <c r="BL569" s="18" t="s">
        <v>178</v>
      </c>
      <c r="BM569" s="231" t="s">
        <v>1289</v>
      </c>
    </row>
    <row r="570" s="2" customFormat="1">
      <c r="A570" s="39"/>
      <c r="B570" s="40"/>
      <c r="C570" s="41"/>
      <c r="D570" s="233" t="s">
        <v>180</v>
      </c>
      <c r="E570" s="41"/>
      <c r="F570" s="234" t="s">
        <v>2486</v>
      </c>
      <c r="G570" s="41"/>
      <c r="H570" s="41"/>
      <c r="I570" s="235"/>
      <c r="J570" s="41"/>
      <c r="K570" s="41"/>
      <c r="L570" s="45"/>
      <c r="M570" s="236"/>
      <c r="N570" s="237"/>
      <c r="O570" s="92"/>
      <c r="P570" s="92"/>
      <c r="Q570" s="92"/>
      <c r="R570" s="92"/>
      <c r="S570" s="92"/>
      <c r="T570" s="93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180</v>
      </c>
      <c r="AU570" s="18" t="s">
        <v>85</v>
      </c>
    </row>
    <row r="571" s="11" customFormat="1" ht="22.8" customHeight="1">
      <c r="A571" s="11"/>
      <c r="B571" s="206"/>
      <c r="C571" s="207"/>
      <c r="D571" s="208" t="s">
        <v>75</v>
      </c>
      <c r="E571" s="273" t="s">
        <v>2797</v>
      </c>
      <c r="F571" s="273" t="s">
        <v>2798</v>
      </c>
      <c r="G571" s="207"/>
      <c r="H571" s="207"/>
      <c r="I571" s="210"/>
      <c r="J571" s="274">
        <f>BK571</f>
        <v>0</v>
      </c>
      <c r="K571" s="207"/>
      <c r="L571" s="212"/>
      <c r="M571" s="213"/>
      <c r="N571" s="214"/>
      <c r="O571" s="214"/>
      <c r="P571" s="215">
        <f>SUM(P572:P577)</f>
        <v>0</v>
      </c>
      <c r="Q571" s="214"/>
      <c r="R571" s="215">
        <f>SUM(R572:R577)</f>
        <v>0</v>
      </c>
      <c r="S571" s="214"/>
      <c r="T571" s="216">
        <f>SUM(T572:T577)</f>
        <v>0</v>
      </c>
      <c r="U571" s="11"/>
      <c r="V571" s="11"/>
      <c r="W571" s="11"/>
      <c r="X571" s="11"/>
      <c r="Y571" s="11"/>
      <c r="Z571" s="11"/>
      <c r="AA571" s="11"/>
      <c r="AB571" s="11"/>
      <c r="AC571" s="11"/>
      <c r="AD571" s="11"/>
      <c r="AE571" s="11"/>
      <c r="AR571" s="217" t="s">
        <v>83</v>
      </c>
      <c r="AT571" s="218" t="s">
        <v>75</v>
      </c>
      <c r="AU571" s="218" t="s">
        <v>83</v>
      </c>
      <c r="AY571" s="217" t="s">
        <v>173</v>
      </c>
      <c r="BK571" s="219">
        <f>SUM(BK572:BK577)</f>
        <v>0</v>
      </c>
    </row>
    <row r="572" s="2" customFormat="1" ht="33" customHeight="1">
      <c r="A572" s="39"/>
      <c r="B572" s="40"/>
      <c r="C572" s="220" t="s">
        <v>816</v>
      </c>
      <c r="D572" s="220" t="s">
        <v>174</v>
      </c>
      <c r="E572" s="221" t="s">
        <v>2799</v>
      </c>
      <c r="F572" s="222" t="s">
        <v>2800</v>
      </c>
      <c r="G572" s="223" t="s">
        <v>1701</v>
      </c>
      <c r="H572" s="224">
        <v>1</v>
      </c>
      <c r="I572" s="225"/>
      <c r="J572" s="226">
        <f>ROUND(I572*H572,2)</f>
        <v>0</v>
      </c>
      <c r="K572" s="222" t="s">
        <v>1</v>
      </c>
      <c r="L572" s="45"/>
      <c r="M572" s="227" t="s">
        <v>1</v>
      </c>
      <c r="N572" s="228" t="s">
        <v>41</v>
      </c>
      <c r="O572" s="92"/>
      <c r="P572" s="229">
        <f>O572*H572</f>
        <v>0</v>
      </c>
      <c r="Q572" s="229">
        <v>0</v>
      </c>
      <c r="R572" s="229">
        <f>Q572*H572</f>
        <v>0</v>
      </c>
      <c r="S572" s="229">
        <v>0</v>
      </c>
      <c r="T572" s="230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1" t="s">
        <v>178</v>
      </c>
      <c r="AT572" s="231" t="s">
        <v>174</v>
      </c>
      <c r="AU572" s="231" t="s">
        <v>85</v>
      </c>
      <c r="AY572" s="18" t="s">
        <v>173</v>
      </c>
      <c r="BE572" s="232">
        <f>IF(N572="základní",J572,0)</f>
        <v>0</v>
      </c>
      <c r="BF572" s="232">
        <f>IF(N572="snížená",J572,0)</f>
        <v>0</v>
      </c>
      <c r="BG572" s="232">
        <f>IF(N572="zákl. přenesená",J572,0)</f>
        <v>0</v>
      </c>
      <c r="BH572" s="232">
        <f>IF(N572="sníž. přenesená",J572,0)</f>
        <v>0</v>
      </c>
      <c r="BI572" s="232">
        <f>IF(N572="nulová",J572,0)</f>
        <v>0</v>
      </c>
      <c r="BJ572" s="18" t="s">
        <v>83</v>
      </c>
      <c r="BK572" s="232">
        <f>ROUND(I572*H572,2)</f>
        <v>0</v>
      </c>
      <c r="BL572" s="18" t="s">
        <v>178</v>
      </c>
      <c r="BM572" s="231" t="s">
        <v>1293</v>
      </c>
    </row>
    <row r="573" s="2" customFormat="1">
      <c r="A573" s="39"/>
      <c r="B573" s="40"/>
      <c r="C573" s="41"/>
      <c r="D573" s="233" t="s">
        <v>180</v>
      </c>
      <c r="E573" s="41"/>
      <c r="F573" s="234" t="s">
        <v>2801</v>
      </c>
      <c r="G573" s="41"/>
      <c r="H573" s="41"/>
      <c r="I573" s="235"/>
      <c r="J573" s="41"/>
      <c r="K573" s="41"/>
      <c r="L573" s="45"/>
      <c r="M573" s="236"/>
      <c r="N573" s="237"/>
      <c r="O573" s="92"/>
      <c r="P573" s="92"/>
      <c r="Q573" s="92"/>
      <c r="R573" s="92"/>
      <c r="S573" s="92"/>
      <c r="T573" s="93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180</v>
      </c>
      <c r="AU573" s="18" t="s">
        <v>85</v>
      </c>
    </row>
    <row r="574" s="2" customFormat="1" ht="24.15" customHeight="1">
      <c r="A574" s="39"/>
      <c r="B574" s="40"/>
      <c r="C574" s="220" t="s">
        <v>1294</v>
      </c>
      <c r="D574" s="220" t="s">
        <v>174</v>
      </c>
      <c r="E574" s="221" t="s">
        <v>2802</v>
      </c>
      <c r="F574" s="222" t="s">
        <v>2803</v>
      </c>
      <c r="G574" s="223" t="s">
        <v>1701</v>
      </c>
      <c r="H574" s="224">
        <v>1</v>
      </c>
      <c r="I574" s="225"/>
      <c r="J574" s="226">
        <f>ROUND(I574*H574,2)</f>
        <v>0</v>
      </c>
      <c r="K574" s="222" t="s">
        <v>1</v>
      </c>
      <c r="L574" s="45"/>
      <c r="M574" s="227" t="s">
        <v>1</v>
      </c>
      <c r="N574" s="228" t="s">
        <v>41</v>
      </c>
      <c r="O574" s="92"/>
      <c r="P574" s="229">
        <f>O574*H574</f>
        <v>0</v>
      </c>
      <c r="Q574" s="229">
        <v>0</v>
      </c>
      <c r="R574" s="229">
        <f>Q574*H574</f>
        <v>0</v>
      </c>
      <c r="S574" s="229">
        <v>0</v>
      </c>
      <c r="T574" s="230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1" t="s">
        <v>178</v>
      </c>
      <c r="AT574" s="231" t="s">
        <v>174</v>
      </c>
      <c r="AU574" s="231" t="s">
        <v>85</v>
      </c>
      <c r="AY574" s="18" t="s">
        <v>173</v>
      </c>
      <c r="BE574" s="232">
        <f>IF(N574="základní",J574,0)</f>
        <v>0</v>
      </c>
      <c r="BF574" s="232">
        <f>IF(N574="snížená",J574,0)</f>
        <v>0</v>
      </c>
      <c r="BG574" s="232">
        <f>IF(N574="zákl. přenesená",J574,0)</f>
        <v>0</v>
      </c>
      <c r="BH574" s="232">
        <f>IF(N574="sníž. přenesená",J574,0)</f>
        <v>0</v>
      </c>
      <c r="BI574" s="232">
        <f>IF(N574="nulová",J574,0)</f>
        <v>0</v>
      </c>
      <c r="BJ574" s="18" t="s">
        <v>83</v>
      </c>
      <c r="BK574" s="232">
        <f>ROUND(I574*H574,2)</f>
        <v>0</v>
      </c>
      <c r="BL574" s="18" t="s">
        <v>178</v>
      </c>
      <c r="BM574" s="231" t="s">
        <v>1297</v>
      </c>
    </row>
    <row r="575" s="2" customFormat="1">
      <c r="A575" s="39"/>
      <c r="B575" s="40"/>
      <c r="C575" s="41"/>
      <c r="D575" s="233" t="s">
        <v>180</v>
      </c>
      <c r="E575" s="41"/>
      <c r="F575" s="234" t="s">
        <v>2804</v>
      </c>
      <c r="G575" s="41"/>
      <c r="H575" s="41"/>
      <c r="I575" s="235"/>
      <c r="J575" s="41"/>
      <c r="K575" s="41"/>
      <c r="L575" s="45"/>
      <c r="M575" s="236"/>
      <c r="N575" s="237"/>
      <c r="O575" s="92"/>
      <c r="P575" s="92"/>
      <c r="Q575" s="92"/>
      <c r="R575" s="92"/>
      <c r="S575" s="92"/>
      <c r="T575" s="93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180</v>
      </c>
      <c r="AU575" s="18" t="s">
        <v>85</v>
      </c>
    </row>
    <row r="576" s="2" customFormat="1" ht="24.15" customHeight="1">
      <c r="A576" s="39"/>
      <c r="B576" s="40"/>
      <c r="C576" s="220" t="s">
        <v>821</v>
      </c>
      <c r="D576" s="220" t="s">
        <v>174</v>
      </c>
      <c r="E576" s="221" t="s">
        <v>2805</v>
      </c>
      <c r="F576" s="222" t="s">
        <v>2806</v>
      </c>
      <c r="G576" s="223" t="s">
        <v>1701</v>
      </c>
      <c r="H576" s="224">
        <v>2</v>
      </c>
      <c r="I576" s="225"/>
      <c r="J576" s="226">
        <f>ROUND(I576*H576,2)</f>
        <v>0</v>
      </c>
      <c r="K576" s="222" t="s">
        <v>1</v>
      </c>
      <c r="L576" s="45"/>
      <c r="M576" s="227" t="s">
        <v>1</v>
      </c>
      <c r="N576" s="228" t="s">
        <v>41</v>
      </c>
      <c r="O576" s="92"/>
      <c r="P576" s="229">
        <f>O576*H576</f>
        <v>0</v>
      </c>
      <c r="Q576" s="229">
        <v>0</v>
      </c>
      <c r="R576" s="229">
        <f>Q576*H576</f>
        <v>0</v>
      </c>
      <c r="S576" s="229">
        <v>0</v>
      </c>
      <c r="T576" s="230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31" t="s">
        <v>178</v>
      </c>
      <c r="AT576" s="231" t="s">
        <v>174</v>
      </c>
      <c r="AU576" s="231" t="s">
        <v>85</v>
      </c>
      <c r="AY576" s="18" t="s">
        <v>173</v>
      </c>
      <c r="BE576" s="232">
        <f>IF(N576="základní",J576,0)</f>
        <v>0</v>
      </c>
      <c r="BF576" s="232">
        <f>IF(N576="snížená",J576,0)</f>
        <v>0</v>
      </c>
      <c r="BG576" s="232">
        <f>IF(N576="zákl. přenesená",J576,0)</f>
        <v>0</v>
      </c>
      <c r="BH576" s="232">
        <f>IF(N576="sníž. přenesená",J576,0)</f>
        <v>0</v>
      </c>
      <c r="BI576" s="232">
        <f>IF(N576="nulová",J576,0)</f>
        <v>0</v>
      </c>
      <c r="BJ576" s="18" t="s">
        <v>83</v>
      </c>
      <c r="BK576" s="232">
        <f>ROUND(I576*H576,2)</f>
        <v>0</v>
      </c>
      <c r="BL576" s="18" t="s">
        <v>178</v>
      </c>
      <c r="BM576" s="231" t="s">
        <v>1301</v>
      </c>
    </row>
    <row r="577" s="2" customFormat="1">
      <c r="A577" s="39"/>
      <c r="B577" s="40"/>
      <c r="C577" s="41"/>
      <c r="D577" s="233" t="s">
        <v>180</v>
      </c>
      <c r="E577" s="41"/>
      <c r="F577" s="234" t="s">
        <v>2486</v>
      </c>
      <c r="G577" s="41"/>
      <c r="H577" s="41"/>
      <c r="I577" s="235"/>
      <c r="J577" s="41"/>
      <c r="K577" s="41"/>
      <c r="L577" s="45"/>
      <c r="M577" s="236"/>
      <c r="N577" s="237"/>
      <c r="O577" s="92"/>
      <c r="P577" s="92"/>
      <c r="Q577" s="92"/>
      <c r="R577" s="92"/>
      <c r="S577" s="92"/>
      <c r="T577" s="93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180</v>
      </c>
      <c r="AU577" s="18" t="s">
        <v>85</v>
      </c>
    </row>
    <row r="578" s="11" customFormat="1" ht="22.8" customHeight="1">
      <c r="A578" s="11"/>
      <c r="B578" s="206"/>
      <c r="C578" s="207"/>
      <c r="D578" s="208" t="s">
        <v>75</v>
      </c>
      <c r="E578" s="273" t="s">
        <v>2807</v>
      </c>
      <c r="F578" s="273" t="s">
        <v>2808</v>
      </c>
      <c r="G578" s="207"/>
      <c r="H578" s="207"/>
      <c r="I578" s="210"/>
      <c r="J578" s="274">
        <f>BK578</f>
        <v>0</v>
      </c>
      <c r="K578" s="207"/>
      <c r="L578" s="212"/>
      <c r="M578" s="213"/>
      <c r="N578" s="214"/>
      <c r="O578" s="214"/>
      <c r="P578" s="215">
        <f>SUM(P579:P602)</f>
        <v>0</v>
      </c>
      <c r="Q578" s="214"/>
      <c r="R578" s="215">
        <f>SUM(R579:R602)</f>
        <v>0</v>
      </c>
      <c r="S578" s="214"/>
      <c r="T578" s="216">
        <f>SUM(T579:T602)</f>
        <v>0</v>
      </c>
      <c r="U578" s="11"/>
      <c r="V578" s="11"/>
      <c r="W578" s="11"/>
      <c r="X578" s="11"/>
      <c r="Y578" s="11"/>
      <c r="Z578" s="11"/>
      <c r="AA578" s="11"/>
      <c r="AB578" s="11"/>
      <c r="AC578" s="11"/>
      <c r="AD578" s="11"/>
      <c r="AE578" s="11"/>
      <c r="AR578" s="217" t="s">
        <v>83</v>
      </c>
      <c r="AT578" s="218" t="s">
        <v>75</v>
      </c>
      <c r="AU578" s="218" t="s">
        <v>83</v>
      </c>
      <c r="AY578" s="217" t="s">
        <v>173</v>
      </c>
      <c r="BK578" s="219">
        <f>SUM(BK579:BK602)</f>
        <v>0</v>
      </c>
    </row>
    <row r="579" s="2" customFormat="1" ht="16.5" customHeight="1">
      <c r="A579" s="39"/>
      <c r="B579" s="40"/>
      <c r="C579" s="220" t="s">
        <v>1302</v>
      </c>
      <c r="D579" s="220" t="s">
        <v>174</v>
      </c>
      <c r="E579" s="221" t="s">
        <v>2809</v>
      </c>
      <c r="F579" s="222" t="s">
        <v>2810</v>
      </c>
      <c r="G579" s="223" t="s">
        <v>1701</v>
      </c>
      <c r="H579" s="224">
        <v>2</v>
      </c>
      <c r="I579" s="225"/>
      <c r="J579" s="226">
        <f>ROUND(I579*H579,2)</f>
        <v>0</v>
      </c>
      <c r="K579" s="222" t="s">
        <v>1</v>
      </c>
      <c r="L579" s="45"/>
      <c r="M579" s="227" t="s">
        <v>1</v>
      </c>
      <c r="N579" s="228" t="s">
        <v>41</v>
      </c>
      <c r="O579" s="92"/>
      <c r="P579" s="229">
        <f>O579*H579</f>
        <v>0</v>
      </c>
      <c r="Q579" s="229">
        <v>0</v>
      </c>
      <c r="R579" s="229">
        <f>Q579*H579</f>
        <v>0</v>
      </c>
      <c r="S579" s="229">
        <v>0</v>
      </c>
      <c r="T579" s="230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31" t="s">
        <v>178</v>
      </c>
      <c r="AT579" s="231" t="s">
        <v>174</v>
      </c>
      <c r="AU579" s="231" t="s">
        <v>85</v>
      </c>
      <c r="AY579" s="18" t="s">
        <v>173</v>
      </c>
      <c r="BE579" s="232">
        <f>IF(N579="základní",J579,0)</f>
        <v>0</v>
      </c>
      <c r="BF579" s="232">
        <f>IF(N579="snížená",J579,0)</f>
        <v>0</v>
      </c>
      <c r="BG579" s="232">
        <f>IF(N579="zákl. přenesená",J579,0)</f>
        <v>0</v>
      </c>
      <c r="BH579" s="232">
        <f>IF(N579="sníž. přenesená",J579,0)</f>
        <v>0</v>
      </c>
      <c r="BI579" s="232">
        <f>IF(N579="nulová",J579,0)</f>
        <v>0</v>
      </c>
      <c r="BJ579" s="18" t="s">
        <v>83</v>
      </c>
      <c r="BK579" s="232">
        <f>ROUND(I579*H579,2)</f>
        <v>0</v>
      </c>
      <c r="BL579" s="18" t="s">
        <v>178</v>
      </c>
      <c r="BM579" s="231" t="s">
        <v>1305</v>
      </c>
    </row>
    <row r="580" s="2" customFormat="1">
      <c r="A580" s="39"/>
      <c r="B580" s="40"/>
      <c r="C580" s="41"/>
      <c r="D580" s="233" t="s">
        <v>180</v>
      </c>
      <c r="E580" s="41"/>
      <c r="F580" s="234" t="s">
        <v>2811</v>
      </c>
      <c r="G580" s="41"/>
      <c r="H580" s="41"/>
      <c r="I580" s="235"/>
      <c r="J580" s="41"/>
      <c r="K580" s="41"/>
      <c r="L580" s="45"/>
      <c r="M580" s="236"/>
      <c r="N580" s="237"/>
      <c r="O580" s="92"/>
      <c r="P580" s="92"/>
      <c r="Q580" s="92"/>
      <c r="R580" s="92"/>
      <c r="S580" s="92"/>
      <c r="T580" s="93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180</v>
      </c>
      <c r="AU580" s="18" t="s">
        <v>85</v>
      </c>
    </row>
    <row r="581" s="2" customFormat="1" ht="37.8" customHeight="1">
      <c r="A581" s="39"/>
      <c r="B581" s="40"/>
      <c r="C581" s="220" t="s">
        <v>824</v>
      </c>
      <c r="D581" s="220" t="s">
        <v>174</v>
      </c>
      <c r="E581" s="221" t="s">
        <v>2812</v>
      </c>
      <c r="F581" s="222" t="s">
        <v>2813</v>
      </c>
      <c r="G581" s="223" t="s">
        <v>1701</v>
      </c>
      <c r="H581" s="224">
        <v>1</v>
      </c>
      <c r="I581" s="225"/>
      <c r="J581" s="226">
        <f>ROUND(I581*H581,2)</f>
        <v>0</v>
      </c>
      <c r="K581" s="222" t="s">
        <v>1</v>
      </c>
      <c r="L581" s="45"/>
      <c r="M581" s="227" t="s">
        <v>1</v>
      </c>
      <c r="N581" s="228" t="s">
        <v>41</v>
      </c>
      <c r="O581" s="92"/>
      <c r="P581" s="229">
        <f>O581*H581</f>
        <v>0</v>
      </c>
      <c r="Q581" s="229">
        <v>0</v>
      </c>
      <c r="R581" s="229">
        <f>Q581*H581</f>
        <v>0</v>
      </c>
      <c r="S581" s="229">
        <v>0</v>
      </c>
      <c r="T581" s="230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31" t="s">
        <v>178</v>
      </c>
      <c r="AT581" s="231" t="s">
        <v>174</v>
      </c>
      <c r="AU581" s="231" t="s">
        <v>85</v>
      </c>
      <c r="AY581" s="18" t="s">
        <v>173</v>
      </c>
      <c r="BE581" s="232">
        <f>IF(N581="základní",J581,0)</f>
        <v>0</v>
      </c>
      <c r="BF581" s="232">
        <f>IF(N581="snížená",J581,0)</f>
        <v>0</v>
      </c>
      <c r="BG581" s="232">
        <f>IF(N581="zákl. přenesená",J581,0)</f>
        <v>0</v>
      </c>
      <c r="BH581" s="232">
        <f>IF(N581="sníž. přenesená",J581,0)</f>
        <v>0</v>
      </c>
      <c r="BI581" s="232">
        <f>IF(N581="nulová",J581,0)</f>
        <v>0</v>
      </c>
      <c r="BJ581" s="18" t="s">
        <v>83</v>
      </c>
      <c r="BK581" s="232">
        <f>ROUND(I581*H581,2)</f>
        <v>0</v>
      </c>
      <c r="BL581" s="18" t="s">
        <v>178</v>
      </c>
      <c r="BM581" s="231" t="s">
        <v>1313</v>
      </c>
    </row>
    <row r="582" s="2" customFormat="1">
      <c r="A582" s="39"/>
      <c r="B582" s="40"/>
      <c r="C582" s="41"/>
      <c r="D582" s="233" t="s">
        <v>180</v>
      </c>
      <c r="E582" s="41"/>
      <c r="F582" s="234" t="s">
        <v>2814</v>
      </c>
      <c r="G582" s="41"/>
      <c r="H582" s="41"/>
      <c r="I582" s="235"/>
      <c r="J582" s="41"/>
      <c r="K582" s="41"/>
      <c r="L582" s="45"/>
      <c r="M582" s="236"/>
      <c r="N582" s="237"/>
      <c r="O582" s="92"/>
      <c r="P582" s="92"/>
      <c r="Q582" s="92"/>
      <c r="R582" s="92"/>
      <c r="S582" s="92"/>
      <c r="T582" s="93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180</v>
      </c>
      <c r="AU582" s="18" t="s">
        <v>85</v>
      </c>
    </row>
    <row r="583" s="2" customFormat="1" ht="33" customHeight="1">
      <c r="A583" s="39"/>
      <c r="B583" s="40"/>
      <c r="C583" s="220" t="s">
        <v>1310</v>
      </c>
      <c r="D583" s="220" t="s">
        <v>174</v>
      </c>
      <c r="E583" s="221" t="s">
        <v>2815</v>
      </c>
      <c r="F583" s="222" t="s">
        <v>2816</v>
      </c>
      <c r="G583" s="223" t="s">
        <v>1701</v>
      </c>
      <c r="H583" s="224">
        <v>1</v>
      </c>
      <c r="I583" s="225"/>
      <c r="J583" s="226">
        <f>ROUND(I583*H583,2)</f>
        <v>0</v>
      </c>
      <c r="K583" s="222" t="s">
        <v>1</v>
      </c>
      <c r="L583" s="45"/>
      <c r="M583" s="227" t="s">
        <v>1</v>
      </c>
      <c r="N583" s="228" t="s">
        <v>41</v>
      </c>
      <c r="O583" s="92"/>
      <c r="P583" s="229">
        <f>O583*H583</f>
        <v>0</v>
      </c>
      <c r="Q583" s="229">
        <v>0</v>
      </c>
      <c r="R583" s="229">
        <f>Q583*H583</f>
        <v>0</v>
      </c>
      <c r="S583" s="229">
        <v>0</v>
      </c>
      <c r="T583" s="230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31" t="s">
        <v>178</v>
      </c>
      <c r="AT583" s="231" t="s">
        <v>174</v>
      </c>
      <c r="AU583" s="231" t="s">
        <v>85</v>
      </c>
      <c r="AY583" s="18" t="s">
        <v>173</v>
      </c>
      <c r="BE583" s="232">
        <f>IF(N583="základní",J583,0)</f>
        <v>0</v>
      </c>
      <c r="BF583" s="232">
        <f>IF(N583="snížená",J583,0)</f>
        <v>0</v>
      </c>
      <c r="BG583" s="232">
        <f>IF(N583="zákl. přenesená",J583,0)</f>
        <v>0</v>
      </c>
      <c r="BH583" s="232">
        <f>IF(N583="sníž. přenesená",J583,0)</f>
        <v>0</v>
      </c>
      <c r="BI583" s="232">
        <f>IF(N583="nulová",J583,0)</f>
        <v>0</v>
      </c>
      <c r="BJ583" s="18" t="s">
        <v>83</v>
      </c>
      <c r="BK583" s="232">
        <f>ROUND(I583*H583,2)</f>
        <v>0</v>
      </c>
      <c r="BL583" s="18" t="s">
        <v>178</v>
      </c>
      <c r="BM583" s="231" t="s">
        <v>1316</v>
      </c>
    </row>
    <row r="584" s="2" customFormat="1">
      <c r="A584" s="39"/>
      <c r="B584" s="40"/>
      <c r="C584" s="41"/>
      <c r="D584" s="233" t="s">
        <v>180</v>
      </c>
      <c r="E584" s="41"/>
      <c r="F584" s="234" t="s">
        <v>2817</v>
      </c>
      <c r="G584" s="41"/>
      <c r="H584" s="41"/>
      <c r="I584" s="235"/>
      <c r="J584" s="41"/>
      <c r="K584" s="41"/>
      <c r="L584" s="45"/>
      <c r="M584" s="236"/>
      <c r="N584" s="237"/>
      <c r="O584" s="92"/>
      <c r="P584" s="92"/>
      <c r="Q584" s="92"/>
      <c r="R584" s="92"/>
      <c r="S584" s="92"/>
      <c r="T584" s="93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180</v>
      </c>
      <c r="AU584" s="18" t="s">
        <v>85</v>
      </c>
    </row>
    <row r="585" s="2" customFormat="1" ht="16.5" customHeight="1">
      <c r="A585" s="39"/>
      <c r="B585" s="40"/>
      <c r="C585" s="220" t="s">
        <v>828</v>
      </c>
      <c r="D585" s="220" t="s">
        <v>174</v>
      </c>
      <c r="E585" s="221" t="s">
        <v>2818</v>
      </c>
      <c r="F585" s="222" t="s">
        <v>2819</v>
      </c>
      <c r="G585" s="223" t="s">
        <v>1701</v>
      </c>
      <c r="H585" s="224">
        <v>1</v>
      </c>
      <c r="I585" s="225"/>
      <c r="J585" s="226">
        <f>ROUND(I585*H585,2)</f>
        <v>0</v>
      </c>
      <c r="K585" s="222" t="s">
        <v>1</v>
      </c>
      <c r="L585" s="45"/>
      <c r="M585" s="227" t="s">
        <v>1</v>
      </c>
      <c r="N585" s="228" t="s">
        <v>41</v>
      </c>
      <c r="O585" s="92"/>
      <c r="P585" s="229">
        <f>O585*H585</f>
        <v>0</v>
      </c>
      <c r="Q585" s="229">
        <v>0</v>
      </c>
      <c r="R585" s="229">
        <f>Q585*H585</f>
        <v>0</v>
      </c>
      <c r="S585" s="229">
        <v>0</v>
      </c>
      <c r="T585" s="230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31" t="s">
        <v>178</v>
      </c>
      <c r="AT585" s="231" t="s">
        <v>174</v>
      </c>
      <c r="AU585" s="231" t="s">
        <v>85</v>
      </c>
      <c r="AY585" s="18" t="s">
        <v>173</v>
      </c>
      <c r="BE585" s="232">
        <f>IF(N585="základní",J585,0)</f>
        <v>0</v>
      </c>
      <c r="BF585" s="232">
        <f>IF(N585="snížená",J585,0)</f>
        <v>0</v>
      </c>
      <c r="BG585" s="232">
        <f>IF(N585="zákl. přenesená",J585,0)</f>
        <v>0</v>
      </c>
      <c r="BH585" s="232">
        <f>IF(N585="sníž. přenesená",J585,0)</f>
        <v>0</v>
      </c>
      <c r="BI585" s="232">
        <f>IF(N585="nulová",J585,0)</f>
        <v>0</v>
      </c>
      <c r="BJ585" s="18" t="s">
        <v>83</v>
      </c>
      <c r="BK585" s="232">
        <f>ROUND(I585*H585,2)</f>
        <v>0</v>
      </c>
      <c r="BL585" s="18" t="s">
        <v>178</v>
      </c>
      <c r="BM585" s="231" t="s">
        <v>1320</v>
      </c>
    </row>
    <row r="586" s="2" customFormat="1">
      <c r="A586" s="39"/>
      <c r="B586" s="40"/>
      <c r="C586" s="41"/>
      <c r="D586" s="233" t="s">
        <v>180</v>
      </c>
      <c r="E586" s="41"/>
      <c r="F586" s="234" t="s">
        <v>2820</v>
      </c>
      <c r="G586" s="41"/>
      <c r="H586" s="41"/>
      <c r="I586" s="235"/>
      <c r="J586" s="41"/>
      <c r="K586" s="41"/>
      <c r="L586" s="45"/>
      <c r="M586" s="236"/>
      <c r="N586" s="237"/>
      <c r="O586" s="92"/>
      <c r="P586" s="92"/>
      <c r="Q586" s="92"/>
      <c r="R586" s="92"/>
      <c r="S586" s="92"/>
      <c r="T586" s="93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180</v>
      </c>
      <c r="AU586" s="18" t="s">
        <v>85</v>
      </c>
    </row>
    <row r="587" s="2" customFormat="1" ht="16.5" customHeight="1">
      <c r="A587" s="39"/>
      <c r="B587" s="40"/>
      <c r="C587" s="220" t="s">
        <v>1317</v>
      </c>
      <c r="D587" s="220" t="s">
        <v>174</v>
      </c>
      <c r="E587" s="221" t="s">
        <v>2821</v>
      </c>
      <c r="F587" s="222" t="s">
        <v>2822</v>
      </c>
      <c r="G587" s="223" t="s">
        <v>2823</v>
      </c>
      <c r="H587" s="224">
        <v>8</v>
      </c>
      <c r="I587" s="225"/>
      <c r="J587" s="226">
        <f>ROUND(I587*H587,2)</f>
        <v>0</v>
      </c>
      <c r="K587" s="222" t="s">
        <v>1</v>
      </c>
      <c r="L587" s="45"/>
      <c r="M587" s="227" t="s">
        <v>1</v>
      </c>
      <c r="N587" s="228" t="s">
        <v>41</v>
      </c>
      <c r="O587" s="92"/>
      <c r="P587" s="229">
        <f>O587*H587</f>
        <v>0</v>
      </c>
      <c r="Q587" s="229">
        <v>0</v>
      </c>
      <c r="R587" s="229">
        <f>Q587*H587</f>
        <v>0</v>
      </c>
      <c r="S587" s="229">
        <v>0</v>
      </c>
      <c r="T587" s="230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31" t="s">
        <v>178</v>
      </c>
      <c r="AT587" s="231" t="s">
        <v>174</v>
      </c>
      <c r="AU587" s="231" t="s">
        <v>85</v>
      </c>
      <c r="AY587" s="18" t="s">
        <v>173</v>
      </c>
      <c r="BE587" s="232">
        <f>IF(N587="základní",J587,0)</f>
        <v>0</v>
      </c>
      <c r="BF587" s="232">
        <f>IF(N587="snížená",J587,0)</f>
        <v>0</v>
      </c>
      <c r="BG587" s="232">
        <f>IF(N587="zákl. přenesená",J587,0)</f>
        <v>0</v>
      </c>
      <c r="BH587" s="232">
        <f>IF(N587="sníž. přenesená",J587,0)</f>
        <v>0</v>
      </c>
      <c r="BI587" s="232">
        <f>IF(N587="nulová",J587,0)</f>
        <v>0</v>
      </c>
      <c r="BJ587" s="18" t="s">
        <v>83</v>
      </c>
      <c r="BK587" s="232">
        <f>ROUND(I587*H587,2)</f>
        <v>0</v>
      </c>
      <c r="BL587" s="18" t="s">
        <v>178</v>
      </c>
      <c r="BM587" s="231" t="s">
        <v>1331</v>
      </c>
    </row>
    <row r="588" s="2" customFormat="1">
      <c r="A588" s="39"/>
      <c r="B588" s="40"/>
      <c r="C588" s="41"/>
      <c r="D588" s="233" t="s">
        <v>180</v>
      </c>
      <c r="E588" s="41"/>
      <c r="F588" s="234" t="s">
        <v>2824</v>
      </c>
      <c r="G588" s="41"/>
      <c r="H588" s="41"/>
      <c r="I588" s="235"/>
      <c r="J588" s="41"/>
      <c r="K588" s="41"/>
      <c r="L588" s="45"/>
      <c r="M588" s="236"/>
      <c r="N588" s="237"/>
      <c r="O588" s="92"/>
      <c r="P588" s="92"/>
      <c r="Q588" s="92"/>
      <c r="R588" s="92"/>
      <c r="S588" s="92"/>
      <c r="T588" s="93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180</v>
      </c>
      <c r="AU588" s="18" t="s">
        <v>85</v>
      </c>
    </row>
    <row r="589" s="2" customFormat="1" ht="24.15" customHeight="1">
      <c r="A589" s="39"/>
      <c r="B589" s="40"/>
      <c r="C589" s="220" t="s">
        <v>831</v>
      </c>
      <c r="D589" s="220" t="s">
        <v>174</v>
      </c>
      <c r="E589" s="221" t="s">
        <v>2825</v>
      </c>
      <c r="F589" s="222" t="s">
        <v>2826</v>
      </c>
      <c r="G589" s="223" t="s">
        <v>2823</v>
      </c>
      <c r="H589" s="224">
        <v>8</v>
      </c>
      <c r="I589" s="225"/>
      <c r="J589" s="226">
        <f>ROUND(I589*H589,2)</f>
        <v>0</v>
      </c>
      <c r="K589" s="222" t="s">
        <v>1</v>
      </c>
      <c r="L589" s="45"/>
      <c r="M589" s="227" t="s">
        <v>1</v>
      </c>
      <c r="N589" s="228" t="s">
        <v>41</v>
      </c>
      <c r="O589" s="92"/>
      <c r="P589" s="229">
        <f>O589*H589</f>
        <v>0</v>
      </c>
      <c r="Q589" s="229">
        <v>0</v>
      </c>
      <c r="R589" s="229">
        <f>Q589*H589</f>
        <v>0</v>
      </c>
      <c r="S589" s="229">
        <v>0</v>
      </c>
      <c r="T589" s="230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31" t="s">
        <v>178</v>
      </c>
      <c r="AT589" s="231" t="s">
        <v>174</v>
      </c>
      <c r="AU589" s="231" t="s">
        <v>85</v>
      </c>
      <c r="AY589" s="18" t="s">
        <v>173</v>
      </c>
      <c r="BE589" s="232">
        <f>IF(N589="základní",J589,0)</f>
        <v>0</v>
      </c>
      <c r="BF589" s="232">
        <f>IF(N589="snížená",J589,0)</f>
        <v>0</v>
      </c>
      <c r="BG589" s="232">
        <f>IF(N589="zákl. přenesená",J589,0)</f>
        <v>0</v>
      </c>
      <c r="BH589" s="232">
        <f>IF(N589="sníž. přenesená",J589,0)</f>
        <v>0</v>
      </c>
      <c r="BI589" s="232">
        <f>IF(N589="nulová",J589,0)</f>
        <v>0</v>
      </c>
      <c r="BJ589" s="18" t="s">
        <v>83</v>
      </c>
      <c r="BK589" s="232">
        <f>ROUND(I589*H589,2)</f>
        <v>0</v>
      </c>
      <c r="BL589" s="18" t="s">
        <v>178</v>
      </c>
      <c r="BM589" s="231" t="s">
        <v>1335</v>
      </c>
    </row>
    <row r="590" s="2" customFormat="1">
      <c r="A590" s="39"/>
      <c r="B590" s="40"/>
      <c r="C590" s="41"/>
      <c r="D590" s="233" t="s">
        <v>180</v>
      </c>
      <c r="E590" s="41"/>
      <c r="F590" s="234" t="s">
        <v>2827</v>
      </c>
      <c r="G590" s="41"/>
      <c r="H590" s="41"/>
      <c r="I590" s="235"/>
      <c r="J590" s="41"/>
      <c r="K590" s="41"/>
      <c r="L590" s="45"/>
      <c r="M590" s="236"/>
      <c r="N590" s="237"/>
      <c r="O590" s="92"/>
      <c r="P590" s="92"/>
      <c r="Q590" s="92"/>
      <c r="R590" s="92"/>
      <c r="S590" s="92"/>
      <c r="T590" s="93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180</v>
      </c>
      <c r="AU590" s="18" t="s">
        <v>85</v>
      </c>
    </row>
    <row r="591" s="2" customFormat="1" ht="49.05" customHeight="1">
      <c r="A591" s="39"/>
      <c r="B591" s="40"/>
      <c r="C591" s="220" t="s">
        <v>1325</v>
      </c>
      <c r="D591" s="220" t="s">
        <v>174</v>
      </c>
      <c r="E591" s="221" t="s">
        <v>2828</v>
      </c>
      <c r="F591" s="222" t="s">
        <v>2829</v>
      </c>
      <c r="G591" s="223" t="s">
        <v>1701</v>
      </c>
      <c r="H591" s="224">
        <v>1</v>
      </c>
      <c r="I591" s="225"/>
      <c r="J591" s="226">
        <f>ROUND(I591*H591,2)</f>
        <v>0</v>
      </c>
      <c r="K591" s="222" t="s">
        <v>1</v>
      </c>
      <c r="L591" s="45"/>
      <c r="M591" s="227" t="s">
        <v>1</v>
      </c>
      <c r="N591" s="228" t="s">
        <v>41</v>
      </c>
      <c r="O591" s="92"/>
      <c r="P591" s="229">
        <f>O591*H591</f>
        <v>0</v>
      </c>
      <c r="Q591" s="229">
        <v>0</v>
      </c>
      <c r="R591" s="229">
        <f>Q591*H591</f>
        <v>0</v>
      </c>
      <c r="S591" s="229">
        <v>0</v>
      </c>
      <c r="T591" s="230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31" t="s">
        <v>178</v>
      </c>
      <c r="AT591" s="231" t="s">
        <v>174</v>
      </c>
      <c r="AU591" s="231" t="s">
        <v>85</v>
      </c>
      <c r="AY591" s="18" t="s">
        <v>173</v>
      </c>
      <c r="BE591" s="232">
        <f>IF(N591="základní",J591,0)</f>
        <v>0</v>
      </c>
      <c r="BF591" s="232">
        <f>IF(N591="snížená",J591,0)</f>
        <v>0</v>
      </c>
      <c r="BG591" s="232">
        <f>IF(N591="zákl. přenesená",J591,0)</f>
        <v>0</v>
      </c>
      <c r="BH591" s="232">
        <f>IF(N591="sníž. přenesená",J591,0)</f>
        <v>0</v>
      </c>
      <c r="BI591" s="232">
        <f>IF(N591="nulová",J591,0)</f>
        <v>0</v>
      </c>
      <c r="BJ591" s="18" t="s">
        <v>83</v>
      </c>
      <c r="BK591" s="232">
        <f>ROUND(I591*H591,2)</f>
        <v>0</v>
      </c>
      <c r="BL591" s="18" t="s">
        <v>178</v>
      </c>
      <c r="BM591" s="231" t="s">
        <v>1355</v>
      </c>
    </row>
    <row r="592" s="2" customFormat="1">
      <c r="A592" s="39"/>
      <c r="B592" s="40"/>
      <c r="C592" s="41"/>
      <c r="D592" s="233" t="s">
        <v>180</v>
      </c>
      <c r="E592" s="41"/>
      <c r="F592" s="234" t="s">
        <v>2830</v>
      </c>
      <c r="G592" s="41"/>
      <c r="H592" s="41"/>
      <c r="I592" s="235"/>
      <c r="J592" s="41"/>
      <c r="K592" s="41"/>
      <c r="L592" s="45"/>
      <c r="M592" s="236"/>
      <c r="N592" s="237"/>
      <c r="O592" s="92"/>
      <c r="P592" s="92"/>
      <c r="Q592" s="92"/>
      <c r="R592" s="92"/>
      <c r="S592" s="92"/>
      <c r="T592" s="93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180</v>
      </c>
      <c r="AU592" s="18" t="s">
        <v>85</v>
      </c>
    </row>
    <row r="593" s="2" customFormat="1" ht="16.5" customHeight="1">
      <c r="A593" s="39"/>
      <c r="B593" s="40"/>
      <c r="C593" s="220" t="s">
        <v>835</v>
      </c>
      <c r="D593" s="220" t="s">
        <v>174</v>
      </c>
      <c r="E593" s="221" t="s">
        <v>2831</v>
      </c>
      <c r="F593" s="222" t="s">
        <v>2832</v>
      </c>
      <c r="G593" s="223" t="s">
        <v>1701</v>
      </c>
      <c r="H593" s="224">
        <v>1</v>
      </c>
      <c r="I593" s="225"/>
      <c r="J593" s="226">
        <f>ROUND(I593*H593,2)</f>
        <v>0</v>
      </c>
      <c r="K593" s="222" t="s">
        <v>1</v>
      </c>
      <c r="L593" s="45"/>
      <c r="M593" s="227" t="s">
        <v>1</v>
      </c>
      <c r="N593" s="228" t="s">
        <v>41</v>
      </c>
      <c r="O593" s="92"/>
      <c r="P593" s="229">
        <f>O593*H593</f>
        <v>0</v>
      </c>
      <c r="Q593" s="229">
        <v>0</v>
      </c>
      <c r="R593" s="229">
        <f>Q593*H593</f>
        <v>0</v>
      </c>
      <c r="S593" s="229">
        <v>0</v>
      </c>
      <c r="T593" s="230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31" t="s">
        <v>178</v>
      </c>
      <c r="AT593" s="231" t="s">
        <v>174</v>
      </c>
      <c r="AU593" s="231" t="s">
        <v>85</v>
      </c>
      <c r="AY593" s="18" t="s">
        <v>173</v>
      </c>
      <c r="BE593" s="232">
        <f>IF(N593="základní",J593,0)</f>
        <v>0</v>
      </c>
      <c r="BF593" s="232">
        <f>IF(N593="snížená",J593,0)</f>
        <v>0</v>
      </c>
      <c r="BG593" s="232">
        <f>IF(N593="zákl. přenesená",J593,0)</f>
        <v>0</v>
      </c>
      <c r="BH593" s="232">
        <f>IF(N593="sníž. přenesená",J593,0)</f>
        <v>0</v>
      </c>
      <c r="BI593" s="232">
        <f>IF(N593="nulová",J593,0)</f>
        <v>0</v>
      </c>
      <c r="BJ593" s="18" t="s">
        <v>83</v>
      </c>
      <c r="BK593" s="232">
        <f>ROUND(I593*H593,2)</f>
        <v>0</v>
      </c>
      <c r="BL593" s="18" t="s">
        <v>178</v>
      </c>
      <c r="BM593" s="231" t="s">
        <v>1359</v>
      </c>
    </row>
    <row r="594" s="2" customFormat="1">
      <c r="A594" s="39"/>
      <c r="B594" s="40"/>
      <c r="C594" s="41"/>
      <c r="D594" s="233" t="s">
        <v>180</v>
      </c>
      <c r="E594" s="41"/>
      <c r="F594" s="234" t="s">
        <v>2833</v>
      </c>
      <c r="G594" s="41"/>
      <c r="H594" s="41"/>
      <c r="I594" s="235"/>
      <c r="J594" s="41"/>
      <c r="K594" s="41"/>
      <c r="L594" s="45"/>
      <c r="M594" s="236"/>
      <c r="N594" s="237"/>
      <c r="O594" s="92"/>
      <c r="P594" s="92"/>
      <c r="Q594" s="92"/>
      <c r="R594" s="92"/>
      <c r="S594" s="92"/>
      <c r="T594" s="93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180</v>
      </c>
      <c r="AU594" s="18" t="s">
        <v>85</v>
      </c>
    </row>
    <row r="595" s="2" customFormat="1" ht="33" customHeight="1">
      <c r="A595" s="39"/>
      <c r="B595" s="40"/>
      <c r="C595" s="220" t="s">
        <v>1332</v>
      </c>
      <c r="D595" s="220" t="s">
        <v>174</v>
      </c>
      <c r="E595" s="221" t="s">
        <v>2834</v>
      </c>
      <c r="F595" s="222" t="s">
        <v>2835</v>
      </c>
      <c r="G595" s="223" t="s">
        <v>2823</v>
      </c>
      <c r="H595" s="224">
        <v>5</v>
      </c>
      <c r="I595" s="225"/>
      <c r="J595" s="226">
        <f>ROUND(I595*H595,2)</f>
        <v>0</v>
      </c>
      <c r="K595" s="222" t="s">
        <v>1</v>
      </c>
      <c r="L595" s="45"/>
      <c r="M595" s="227" t="s">
        <v>1</v>
      </c>
      <c r="N595" s="228" t="s">
        <v>41</v>
      </c>
      <c r="O595" s="92"/>
      <c r="P595" s="229">
        <f>O595*H595</f>
        <v>0</v>
      </c>
      <c r="Q595" s="229">
        <v>0</v>
      </c>
      <c r="R595" s="229">
        <f>Q595*H595</f>
        <v>0</v>
      </c>
      <c r="S595" s="229">
        <v>0</v>
      </c>
      <c r="T595" s="230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31" t="s">
        <v>178</v>
      </c>
      <c r="AT595" s="231" t="s">
        <v>174</v>
      </c>
      <c r="AU595" s="231" t="s">
        <v>85</v>
      </c>
      <c r="AY595" s="18" t="s">
        <v>173</v>
      </c>
      <c r="BE595" s="232">
        <f>IF(N595="základní",J595,0)</f>
        <v>0</v>
      </c>
      <c r="BF595" s="232">
        <f>IF(N595="snížená",J595,0)</f>
        <v>0</v>
      </c>
      <c r="BG595" s="232">
        <f>IF(N595="zákl. přenesená",J595,0)</f>
        <v>0</v>
      </c>
      <c r="BH595" s="232">
        <f>IF(N595="sníž. přenesená",J595,0)</f>
        <v>0</v>
      </c>
      <c r="BI595" s="232">
        <f>IF(N595="nulová",J595,0)</f>
        <v>0</v>
      </c>
      <c r="BJ595" s="18" t="s">
        <v>83</v>
      </c>
      <c r="BK595" s="232">
        <f>ROUND(I595*H595,2)</f>
        <v>0</v>
      </c>
      <c r="BL595" s="18" t="s">
        <v>178</v>
      </c>
      <c r="BM595" s="231" t="s">
        <v>1347</v>
      </c>
    </row>
    <row r="596" s="2" customFormat="1">
      <c r="A596" s="39"/>
      <c r="B596" s="40"/>
      <c r="C596" s="41"/>
      <c r="D596" s="233" t="s">
        <v>180</v>
      </c>
      <c r="E596" s="41"/>
      <c r="F596" s="234" t="s">
        <v>2836</v>
      </c>
      <c r="G596" s="41"/>
      <c r="H596" s="41"/>
      <c r="I596" s="235"/>
      <c r="J596" s="41"/>
      <c r="K596" s="41"/>
      <c r="L596" s="45"/>
      <c r="M596" s="236"/>
      <c r="N596" s="237"/>
      <c r="O596" s="92"/>
      <c r="P596" s="92"/>
      <c r="Q596" s="92"/>
      <c r="R596" s="92"/>
      <c r="S596" s="92"/>
      <c r="T596" s="93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180</v>
      </c>
      <c r="AU596" s="18" t="s">
        <v>85</v>
      </c>
    </row>
    <row r="597" s="2" customFormat="1" ht="16.5" customHeight="1">
      <c r="A597" s="39"/>
      <c r="B597" s="40"/>
      <c r="C597" s="220" t="s">
        <v>840</v>
      </c>
      <c r="D597" s="220" t="s">
        <v>174</v>
      </c>
      <c r="E597" s="221" t="s">
        <v>2837</v>
      </c>
      <c r="F597" s="222" t="s">
        <v>2838</v>
      </c>
      <c r="G597" s="223" t="s">
        <v>1701</v>
      </c>
      <c r="H597" s="224">
        <v>1</v>
      </c>
      <c r="I597" s="225"/>
      <c r="J597" s="226">
        <f>ROUND(I597*H597,2)</f>
        <v>0</v>
      </c>
      <c r="K597" s="222" t="s">
        <v>1</v>
      </c>
      <c r="L597" s="45"/>
      <c r="M597" s="227" t="s">
        <v>1</v>
      </c>
      <c r="N597" s="228" t="s">
        <v>41</v>
      </c>
      <c r="O597" s="92"/>
      <c r="P597" s="229">
        <f>O597*H597</f>
        <v>0</v>
      </c>
      <c r="Q597" s="229">
        <v>0</v>
      </c>
      <c r="R597" s="229">
        <f>Q597*H597</f>
        <v>0</v>
      </c>
      <c r="S597" s="229">
        <v>0</v>
      </c>
      <c r="T597" s="230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31" t="s">
        <v>178</v>
      </c>
      <c r="AT597" s="231" t="s">
        <v>174</v>
      </c>
      <c r="AU597" s="231" t="s">
        <v>85</v>
      </c>
      <c r="AY597" s="18" t="s">
        <v>173</v>
      </c>
      <c r="BE597" s="232">
        <f>IF(N597="základní",J597,0)</f>
        <v>0</v>
      </c>
      <c r="BF597" s="232">
        <f>IF(N597="snížená",J597,0)</f>
        <v>0</v>
      </c>
      <c r="BG597" s="232">
        <f>IF(N597="zákl. přenesená",J597,0)</f>
        <v>0</v>
      </c>
      <c r="BH597" s="232">
        <f>IF(N597="sníž. přenesená",J597,0)</f>
        <v>0</v>
      </c>
      <c r="BI597" s="232">
        <f>IF(N597="nulová",J597,0)</f>
        <v>0</v>
      </c>
      <c r="BJ597" s="18" t="s">
        <v>83</v>
      </c>
      <c r="BK597" s="232">
        <f>ROUND(I597*H597,2)</f>
        <v>0</v>
      </c>
      <c r="BL597" s="18" t="s">
        <v>178</v>
      </c>
      <c r="BM597" s="231" t="s">
        <v>1351</v>
      </c>
    </row>
    <row r="598" s="2" customFormat="1">
      <c r="A598" s="39"/>
      <c r="B598" s="40"/>
      <c r="C598" s="41"/>
      <c r="D598" s="233" t="s">
        <v>180</v>
      </c>
      <c r="E598" s="41"/>
      <c r="F598" s="234" t="s">
        <v>2839</v>
      </c>
      <c r="G598" s="41"/>
      <c r="H598" s="41"/>
      <c r="I598" s="235"/>
      <c r="J598" s="41"/>
      <c r="K598" s="41"/>
      <c r="L598" s="45"/>
      <c r="M598" s="236"/>
      <c r="N598" s="237"/>
      <c r="O598" s="92"/>
      <c r="P598" s="92"/>
      <c r="Q598" s="92"/>
      <c r="R598" s="92"/>
      <c r="S598" s="92"/>
      <c r="T598" s="93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180</v>
      </c>
      <c r="AU598" s="18" t="s">
        <v>85</v>
      </c>
    </row>
    <row r="599" s="2" customFormat="1" ht="37.8" customHeight="1">
      <c r="A599" s="39"/>
      <c r="B599" s="40"/>
      <c r="C599" s="220" t="s">
        <v>1341</v>
      </c>
      <c r="D599" s="220" t="s">
        <v>174</v>
      </c>
      <c r="E599" s="221" t="s">
        <v>2840</v>
      </c>
      <c r="F599" s="222" t="s">
        <v>2841</v>
      </c>
      <c r="G599" s="223" t="s">
        <v>1701</v>
      </c>
      <c r="H599" s="224">
        <v>1</v>
      </c>
      <c r="I599" s="225"/>
      <c r="J599" s="226">
        <f>ROUND(I599*H599,2)</f>
        <v>0</v>
      </c>
      <c r="K599" s="222" t="s">
        <v>1</v>
      </c>
      <c r="L599" s="45"/>
      <c r="M599" s="227" t="s">
        <v>1</v>
      </c>
      <c r="N599" s="228" t="s">
        <v>41</v>
      </c>
      <c r="O599" s="92"/>
      <c r="P599" s="229">
        <f>O599*H599</f>
        <v>0</v>
      </c>
      <c r="Q599" s="229">
        <v>0</v>
      </c>
      <c r="R599" s="229">
        <f>Q599*H599</f>
        <v>0</v>
      </c>
      <c r="S599" s="229">
        <v>0</v>
      </c>
      <c r="T599" s="230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31" t="s">
        <v>178</v>
      </c>
      <c r="AT599" s="231" t="s">
        <v>174</v>
      </c>
      <c r="AU599" s="231" t="s">
        <v>85</v>
      </c>
      <c r="AY599" s="18" t="s">
        <v>173</v>
      </c>
      <c r="BE599" s="232">
        <f>IF(N599="základní",J599,0)</f>
        <v>0</v>
      </c>
      <c r="BF599" s="232">
        <f>IF(N599="snížená",J599,0)</f>
        <v>0</v>
      </c>
      <c r="BG599" s="232">
        <f>IF(N599="zákl. přenesená",J599,0)</f>
        <v>0</v>
      </c>
      <c r="BH599" s="232">
        <f>IF(N599="sníž. přenesená",J599,0)</f>
        <v>0</v>
      </c>
      <c r="BI599" s="232">
        <f>IF(N599="nulová",J599,0)</f>
        <v>0</v>
      </c>
      <c r="BJ599" s="18" t="s">
        <v>83</v>
      </c>
      <c r="BK599" s="232">
        <f>ROUND(I599*H599,2)</f>
        <v>0</v>
      </c>
      <c r="BL599" s="18" t="s">
        <v>178</v>
      </c>
      <c r="BM599" s="231" t="s">
        <v>1323</v>
      </c>
    </row>
    <row r="600" s="2" customFormat="1">
      <c r="A600" s="39"/>
      <c r="B600" s="40"/>
      <c r="C600" s="41"/>
      <c r="D600" s="233" t="s">
        <v>180</v>
      </c>
      <c r="E600" s="41"/>
      <c r="F600" s="234" t="s">
        <v>2842</v>
      </c>
      <c r="G600" s="41"/>
      <c r="H600" s="41"/>
      <c r="I600" s="235"/>
      <c r="J600" s="41"/>
      <c r="K600" s="41"/>
      <c r="L600" s="45"/>
      <c r="M600" s="236"/>
      <c r="N600" s="237"/>
      <c r="O600" s="92"/>
      <c r="P600" s="92"/>
      <c r="Q600" s="92"/>
      <c r="R600" s="92"/>
      <c r="S600" s="92"/>
      <c r="T600" s="93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180</v>
      </c>
      <c r="AU600" s="18" t="s">
        <v>85</v>
      </c>
    </row>
    <row r="601" s="2" customFormat="1" ht="24.15" customHeight="1">
      <c r="A601" s="39"/>
      <c r="B601" s="40"/>
      <c r="C601" s="220" t="s">
        <v>845</v>
      </c>
      <c r="D601" s="220" t="s">
        <v>174</v>
      </c>
      <c r="E601" s="221" t="s">
        <v>2843</v>
      </c>
      <c r="F601" s="222" t="s">
        <v>2844</v>
      </c>
      <c r="G601" s="223" t="s">
        <v>2823</v>
      </c>
      <c r="H601" s="224">
        <v>18</v>
      </c>
      <c r="I601" s="225"/>
      <c r="J601" s="226">
        <f>ROUND(I601*H601,2)</f>
        <v>0</v>
      </c>
      <c r="K601" s="222" t="s">
        <v>1</v>
      </c>
      <c r="L601" s="45"/>
      <c r="M601" s="227" t="s">
        <v>1</v>
      </c>
      <c r="N601" s="228" t="s">
        <v>41</v>
      </c>
      <c r="O601" s="92"/>
      <c r="P601" s="229">
        <f>O601*H601</f>
        <v>0</v>
      </c>
      <c r="Q601" s="229">
        <v>0</v>
      </c>
      <c r="R601" s="229">
        <f>Q601*H601</f>
        <v>0</v>
      </c>
      <c r="S601" s="229">
        <v>0</v>
      </c>
      <c r="T601" s="230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31" t="s">
        <v>178</v>
      </c>
      <c r="AT601" s="231" t="s">
        <v>174</v>
      </c>
      <c r="AU601" s="231" t="s">
        <v>85</v>
      </c>
      <c r="AY601" s="18" t="s">
        <v>173</v>
      </c>
      <c r="BE601" s="232">
        <f>IF(N601="základní",J601,0)</f>
        <v>0</v>
      </c>
      <c r="BF601" s="232">
        <f>IF(N601="snížená",J601,0)</f>
        <v>0</v>
      </c>
      <c r="BG601" s="232">
        <f>IF(N601="zákl. přenesená",J601,0)</f>
        <v>0</v>
      </c>
      <c r="BH601" s="232">
        <f>IF(N601="sníž. přenesená",J601,0)</f>
        <v>0</v>
      </c>
      <c r="BI601" s="232">
        <f>IF(N601="nulová",J601,0)</f>
        <v>0</v>
      </c>
      <c r="BJ601" s="18" t="s">
        <v>83</v>
      </c>
      <c r="BK601" s="232">
        <f>ROUND(I601*H601,2)</f>
        <v>0</v>
      </c>
      <c r="BL601" s="18" t="s">
        <v>178</v>
      </c>
      <c r="BM601" s="231" t="s">
        <v>1328</v>
      </c>
    </row>
    <row r="602" s="2" customFormat="1">
      <c r="A602" s="39"/>
      <c r="B602" s="40"/>
      <c r="C602" s="41"/>
      <c r="D602" s="233" t="s">
        <v>180</v>
      </c>
      <c r="E602" s="41"/>
      <c r="F602" s="234" t="s">
        <v>2845</v>
      </c>
      <c r="G602" s="41"/>
      <c r="H602" s="41"/>
      <c r="I602" s="235"/>
      <c r="J602" s="41"/>
      <c r="K602" s="41"/>
      <c r="L602" s="45"/>
      <c r="M602" s="295"/>
      <c r="N602" s="296"/>
      <c r="O602" s="265"/>
      <c r="P602" s="265"/>
      <c r="Q602" s="265"/>
      <c r="R602" s="265"/>
      <c r="S602" s="265"/>
      <c r="T602" s="297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180</v>
      </c>
      <c r="AU602" s="18" t="s">
        <v>85</v>
      </c>
    </row>
    <row r="603" s="2" customFormat="1" ht="6.96" customHeight="1">
      <c r="A603" s="39"/>
      <c r="B603" s="67"/>
      <c r="C603" s="68"/>
      <c r="D603" s="68"/>
      <c r="E603" s="68"/>
      <c r="F603" s="68"/>
      <c r="G603" s="68"/>
      <c r="H603" s="68"/>
      <c r="I603" s="68"/>
      <c r="J603" s="68"/>
      <c r="K603" s="68"/>
      <c r="L603" s="45"/>
      <c r="M603" s="39"/>
      <c r="O603" s="39"/>
      <c r="P603" s="39"/>
      <c r="Q603" s="39"/>
      <c r="R603" s="39"/>
      <c r="S603" s="39"/>
      <c r="T603" s="39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</row>
  </sheetData>
  <sheetProtection sheet="1" autoFilter="0" formatColumns="0" formatRows="0" objects="1" scenarios="1" spinCount="100000" saltValue="9/JDMg26WEEachjfd8SQTpehYFg4D1J4w9jLMbtkIhaw6v0L3uMm+WE+CWn9Om6PihySL3NjegVkYotCmjSoYQ==" hashValue="ajG54RgiZMNr8G0lLPYgqPEQrWwCoihnqFnVfF9o1qcnevCMK0oZkqOc5rrVOnrmbxRTVEcKk5c2dviwikuqUg==" algorithmName="SHA-512" password="CC35"/>
  <autoFilter ref="C140:K60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9:H129"/>
    <mergeCell ref="E131:H131"/>
    <mergeCell ref="E133:H13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146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Rekonstrukce VB ŽST Senice na Hané</v>
      </c>
      <c r="F7" s="151"/>
      <c r="G7" s="151"/>
      <c r="H7" s="151"/>
      <c r="L7" s="21"/>
    </row>
    <row r="8" s="1" customFormat="1" ht="12" customHeight="1">
      <c r="B8" s="21"/>
      <c r="D8" s="151" t="s">
        <v>147</v>
      </c>
      <c r="L8" s="21"/>
    </row>
    <row r="9" s="2" customFormat="1" ht="16.5" customHeight="1">
      <c r="A9" s="39"/>
      <c r="B9" s="45"/>
      <c r="C9" s="39"/>
      <c r="D9" s="39"/>
      <c r="E9" s="152" t="s">
        <v>374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149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2846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16. 5. 2023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83.25" customHeight="1">
      <c r="A29" s="155"/>
      <c r="B29" s="156"/>
      <c r="C29" s="155"/>
      <c r="D29" s="155"/>
      <c r="E29" s="157" t="s">
        <v>151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ROUND(J124,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ROUND((SUM(BE124:BE155)),  2)</f>
        <v>0</v>
      </c>
      <c r="G35" s="39"/>
      <c r="H35" s="39"/>
      <c r="I35" s="165">
        <v>0.20999999999999999</v>
      </c>
      <c r="J35" s="164">
        <f>ROUND(((SUM(BE124:BE155))*I35),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ROUND((SUM(BF124:BF155)),  2)</f>
        <v>0</v>
      </c>
      <c r="G36" s="39"/>
      <c r="H36" s="39"/>
      <c r="I36" s="165">
        <v>0.14999999999999999</v>
      </c>
      <c r="J36" s="164">
        <f>ROUND(((SUM(BF124:BF155))*I36),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ROUND((SUM(BG124:BG155)),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ROUND((SUM(BH124:BH155)),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ROUND((SUM(BI124:BI155)),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Rekonstrukce VB ŽST Senice na Hané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147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374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149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86-71-86.06.1 - D.2.2 - ZTI-KANALIZACE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16. 5. 2023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 státní organizace</v>
      </c>
      <c r="G93" s="41"/>
      <c r="H93" s="41"/>
      <c r="I93" s="33" t="s">
        <v>30</v>
      </c>
      <c r="J93" s="37" t="str">
        <f>E23</f>
        <v>SAGASTA s. r. 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153</v>
      </c>
      <c r="D96" s="186"/>
      <c r="E96" s="186"/>
      <c r="F96" s="186"/>
      <c r="G96" s="186"/>
      <c r="H96" s="186"/>
      <c r="I96" s="186"/>
      <c r="J96" s="187" t="s">
        <v>154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155</v>
      </c>
      <c r="D98" s="41"/>
      <c r="E98" s="41"/>
      <c r="F98" s="41"/>
      <c r="G98" s="41"/>
      <c r="H98" s="41"/>
      <c r="I98" s="41"/>
      <c r="J98" s="111">
        <f>J124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156</v>
      </c>
    </row>
    <row r="99" s="9" customFormat="1" ht="24.96" customHeight="1">
      <c r="A99" s="9"/>
      <c r="B99" s="189"/>
      <c r="C99" s="190"/>
      <c r="D99" s="191" t="s">
        <v>380</v>
      </c>
      <c r="E99" s="192"/>
      <c r="F99" s="192"/>
      <c r="G99" s="192"/>
      <c r="H99" s="192"/>
      <c r="I99" s="192"/>
      <c r="J99" s="193">
        <f>J125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68"/>
      <c r="C100" s="134"/>
      <c r="D100" s="269" t="s">
        <v>2847</v>
      </c>
      <c r="E100" s="270"/>
      <c r="F100" s="270"/>
      <c r="G100" s="270"/>
      <c r="H100" s="270"/>
      <c r="I100" s="270"/>
      <c r="J100" s="271">
        <f>J126</f>
        <v>0</v>
      </c>
      <c r="K100" s="134"/>
      <c r="L100" s="272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68"/>
      <c r="C101" s="134"/>
      <c r="D101" s="269" t="s">
        <v>2848</v>
      </c>
      <c r="E101" s="270"/>
      <c r="F101" s="270"/>
      <c r="G101" s="270"/>
      <c r="H101" s="270"/>
      <c r="I101" s="270"/>
      <c r="J101" s="271">
        <f>J151</f>
        <v>0</v>
      </c>
      <c r="K101" s="134"/>
      <c r="L101" s="272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9" customFormat="1" ht="24.96" customHeight="1">
      <c r="A102" s="9"/>
      <c r="B102" s="189"/>
      <c r="C102" s="190"/>
      <c r="D102" s="191" t="s">
        <v>157</v>
      </c>
      <c r="E102" s="192"/>
      <c r="F102" s="192"/>
      <c r="G102" s="192"/>
      <c r="H102" s="192"/>
      <c r="I102" s="192"/>
      <c r="J102" s="193">
        <f>J153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158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4" t="str">
        <f>E7</f>
        <v>Rekonstrukce VB ŽST Senice na Hané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147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2" customFormat="1" ht="16.5" customHeight="1">
      <c r="A114" s="39"/>
      <c r="B114" s="40"/>
      <c r="C114" s="41"/>
      <c r="D114" s="41"/>
      <c r="E114" s="184" t="s">
        <v>374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149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E11</f>
        <v>SO 86-71-86.06.1 - D.2.2 - ZTI-KANALIZACE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F14</f>
        <v xml:space="preserve"> </v>
      </c>
      <c r="G118" s="41"/>
      <c r="H118" s="41"/>
      <c r="I118" s="33" t="s">
        <v>22</v>
      </c>
      <c r="J118" s="80" t="str">
        <f>IF(J14="","",J14)</f>
        <v>16. 5. 2023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E17</f>
        <v>Správa železnic, státní organizace</v>
      </c>
      <c r="G120" s="41"/>
      <c r="H120" s="41"/>
      <c r="I120" s="33" t="s">
        <v>30</v>
      </c>
      <c r="J120" s="37" t="str">
        <f>E23</f>
        <v>SAGASTA s. r. 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IF(E20="","",E20)</f>
        <v>Vyplň údaj</v>
      </c>
      <c r="G121" s="41"/>
      <c r="H121" s="41"/>
      <c r="I121" s="33" t="s">
        <v>33</v>
      </c>
      <c r="J121" s="37" t="str">
        <f>E26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0" customFormat="1" ht="29.28" customHeight="1">
      <c r="A123" s="195"/>
      <c r="B123" s="196"/>
      <c r="C123" s="197" t="s">
        <v>159</v>
      </c>
      <c r="D123" s="198" t="s">
        <v>61</v>
      </c>
      <c r="E123" s="198" t="s">
        <v>57</v>
      </c>
      <c r="F123" s="198" t="s">
        <v>58</v>
      </c>
      <c r="G123" s="198" t="s">
        <v>160</v>
      </c>
      <c r="H123" s="198" t="s">
        <v>161</v>
      </c>
      <c r="I123" s="198" t="s">
        <v>162</v>
      </c>
      <c r="J123" s="198" t="s">
        <v>154</v>
      </c>
      <c r="K123" s="199" t="s">
        <v>163</v>
      </c>
      <c r="L123" s="200"/>
      <c r="M123" s="101" t="s">
        <v>1</v>
      </c>
      <c r="N123" s="102" t="s">
        <v>40</v>
      </c>
      <c r="O123" s="102" t="s">
        <v>164</v>
      </c>
      <c r="P123" s="102" t="s">
        <v>165</v>
      </c>
      <c r="Q123" s="102" t="s">
        <v>166</v>
      </c>
      <c r="R123" s="102" t="s">
        <v>167</v>
      </c>
      <c r="S123" s="102" t="s">
        <v>168</v>
      </c>
      <c r="T123" s="103" t="s">
        <v>169</v>
      </c>
      <c r="U123" s="195"/>
      <c r="V123" s="195"/>
      <c r="W123" s="195"/>
      <c r="X123" s="195"/>
      <c r="Y123" s="195"/>
      <c r="Z123" s="195"/>
      <c r="AA123" s="195"/>
      <c r="AB123" s="195"/>
      <c r="AC123" s="195"/>
      <c r="AD123" s="195"/>
      <c r="AE123" s="195"/>
    </row>
    <row r="124" s="2" customFormat="1" ht="22.8" customHeight="1">
      <c r="A124" s="39"/>
      <c r="B124" s="40"/>
      <c r="C124" s="108" t="s">
        <v>170</v>
      </c>
      <c r="D124" s="41"/>
      <c r="E124" s="41"/>
      <c r="F124" s="41"/>
      <c r="G124" s="41"/>
      <c r="H124" s="41"/>
      <c r="I124" s="41"/>
      <c r="J124" s="201">
        <f>BK124</f>
        <v>0</v>
      </c>
      <c r="K124" s="41"/>
      <c r="L124" s="45"/>
      <c r="M124" s="104"/>
      <c r="N124" s="202"/>
      <c r="O124" s="105"/>
      <c r="P124" s="203">
        <f>P125+P153</f>
        <v>0</v>
      </c>
      <c r="Q124" s="105"/>
      <c r="R124" s="203">
        <f>R125+R153</f>
        <v>0</v>
      </c>
      <c r="S124" s="105"/>
      <c r="T124" s="204">
        <f>T125+T153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75</v>
      </c>
      <c r="AU124" s="18" t="s">
        <v>156</v>
      </c>
      <c r="BK124" s="205">
        <f>BK125+BK153</f>
        <v>0</v>
      </c>
    </row>
    <row r="125" s="11" customFormat="1" ht="25.92" customHeight="1">
      <c r="A125" s="11"/>
      <c r="B125" s="206"/>
      <c r="C125" s="207"/>
      <c r="D125" s="208" t="s">
        <v>75</v>
      </c>
      <c r="E125" s="209" t="s">
        <v>950</v>
      </c>
      <c r="F125" s="209" t="s">
        <v>951</v>
      </c>
      <c r="G125" s="207"/>
      <c r="H125" s="207"/>
      <c r="I125" s="210"/>
      <c r="J125" s="211">
        <f>BK125</f>
        <v>0</v>
      </c>
      <c r="K125" s="207"/>
      <c r="L125" s="212"/>
      <c r="M125" s="213"/>
      <c r="N125" s="214"/>
      <c r="O125" s="214"/>
      <c r="P125" s="215">
        <f>P126+P151</f>
        <v>0</v>
      </c>
      <c r="Q125" s="214"/>
      <c r="R125" s="215">
        <f>R126+R151</f>
        <v>0</v>
      </c>
      <c r="S125" s="214"/>
      <c r="T125" s="216">
        <f>T126+T151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17" t="s">
        <v>85</v>
      </c>
      <c r="AT125" s="218" t="s">
        <v>75</v>
      </c>
      <c r="AU125" s="218" t="s">
        <v>76</v>
      </c>
      <c r="AY125" s="217" t="s">
        <v>173</v>
      </c>
      <c r="BK125" s="219">
        <f>BK126+BK151</f>
        <v>0</v>
      </c>
    </row>
    <row r="126" s="11" customFormat="1" ht="22.8" customHeight="1">
      <c r="A126" s="11"/>
      <c r="B126" s="206"/>
      <c r="C126" s="207"/>
      <c r="D126" s="208" t="s">
        <v>75</v>
      </c>
      <c r="E126" s="273" t="s">
        <v>2849</v>
      </c>
      <c r="F126" s="273" t="s">
        <v>2850</v>
      </c>
      <c r="G126" s="207"/>
      <c r="H126" s="207"/>
      <c r="I126" s="210"/>
      <c r="J126" s="274">
        <f>BK126</f>
        <v>0</v>
      </c>
      <c r="K126" s="207"/>
      <c r="L126" s="212"/>
      <c r="M126" s="213"/>
      <c r="N126" s="214"/>
      <c r="O126" s="214"/>
      <c r="P126" s="215">
        <f>SUM(P127:P150)</f>
        <v>0</v>
      </c>
      <c r="Q126" s="214"/>
      <c r="R126" s="215">
        <f>SUM(R127:R150)</f>
        <v>0</v>
      </c>
      <c r="S126" s="214"/>
      <c r="T126" s="216">
        <f>SUM(T127:T150)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7" t="s">
        <v>85</v>
      </c>
      <c r="AT126" s="218" t="s">
        <v>75</v>
      </c>
      <c r="AU126" s="218" t="s">
        <v>83</v>
      </c>
      <c r="AY126" s="217" t="s">
        <v>173</v>
      </c>
      <c r="BK126" s="219">
        <f>SUM(BK127:BK150)</f>
        <v>0</v>
      </c>
    </row>
    <row r="127" s="2" customFormat="1" ht="24.15" customHeight="1">
      <c r="A127" s="39"/>
      <c r="B127" s="40"/>
      <c r="C127" s="220" t="s">
        <v>83</v>
      </c>
      <c r="D127" s="220" t="s">
        <v>174</v>
      </c>
      <c r="E127" s="221" t="s">
        <v>2851</v>
      </c>
      <c r="F127" s="222" t="s">
        <v>2852</v>
      </c>
      <c r="G127" s="223" t="s">
        <v>353</v>
      </c>
      <c r="H127" s="224">
        <v>55.5</v>
      </c>
      <c r="I127" s="225"/>
      <c r="J127" s="226">
        <f>ROUND(I127*H127,2)</f>
        <v>0</v>
      </c>
      <c r="K127" s="222" t="s">
        <v>283</v>
      </c>
      <c r="L127" s="45"/>
      <c r="M127" s="227" t="s">
        <v>1</v>
      </c>
      <c r="N127" s="228" t="s">
        <v>41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251</v>
      </c>
      <c r="AT127" s="231" t="s">
        <v>174</v>
      </c>
      <c r="AU127" s="231" t="s">
        <v>85</v>
      </c>
      <c r="AY127" s="18" t="s">
        <v>173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83</v>
      </c>
      <c r="BK127" s="232">
        <f>ROUND(I127*H127,2)</f>
        <v>0</v>
      </c>
      <c r="BL127" s="18" t="s">
        <v>251</v>
      </c>
      <c r="BM127" s="231" t="s">
        <v>85</v>
      </c>
    </row>
    <row r="128" s="12" customFormat="1">
      <c r="A128" s="12"/>
      <c r="B128" s="238"/>
      <c r="C128" s="239"/>
      <c r="D128" s="233" t="s">
        <v>182</v>
      </c>
      <c r="E128" s="240" t="s">
        <v>1</v>
      </c>
      <c r="F128" s="241" t="s">
        <v>2853</v>
      </c>
      <c r="G128" s="239"/>
      <c r="H128" s="242">
        <v>55.5</v>
      </c>
      <c r="I128" s="243"/>
      <c r="J128" s="239"/>
      <c r="K128" s="239"/>
      <c r="L128" s="244"/>
      <c r="M128" s="245"/>
      <c r="N128" s="246"/>
      <c r="O128" s="246"/>
      <c r="P128" s="246"/>
      <c r="Q128" s="246"/>
      <c r="R128" s="246"/>
      <c r="S128" s="246"/>
      <c r="T128" s="247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48" t="s">
        <v>182</v>
      </c>
      <c r="AU128" s="248" t="s">
        <v>85</v>
      </c>
      <c r="AV128" s="12" t="s">
        <v>85</v>
      </c>
      <c r="AW128" s="12" t="s">
        <v>32</v>
      </c>
      <c r="AX128" s="12" t="s">
        <v>76</v>
      </c>
      <c r="AY128" s="248" t="s">
        <v>173</v>
      </c>
    </row>
    <row r="129" s="13" customFormat="1">
      <c r="A129" s="13"/>
      <c r="B129" s="249"/>
      <c r="C129" s="250"/>
      <c r="D129" s="233" t="s">
        <v>182</v>
      </c>
      <c r="E129" s="251" t="s">
        <v>1</v>
      </c>
      <c r="F129" s="252" t="s">
        <v>184</v>
      </c>
      <c r="G129" s="250"/>
      <c r="H129" s="253">
        <v>55.5</v>
      </c>
      <c r="I129" s="254"/>
      <c r="J129" s="250"/>
      <c r="K129" s="250"/>
      <c r="L129" s="255"/>
      <c r="M129" s="256"/>
      <c r="N129" s="257"/>
      <c r="O129" s="257"/>
      <c r="P129" s="257"/>
      <c r="Q129" s="257"/>
      <c r="R129" s="257"/>
      <c r="S129" s="257"/>
      <c r="T129" s="25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9" t="s">
        <v>182</v>
      </c>
      <c r="AU129" s="259" t="s">
        <v>85</v>
      </c>
      <c r="AV129" s="13" t="s">
        <v>178</v>
      </c>
      <c r="AW129" s="13" t="s">
        <v>32</v>
      </c>
      <c r="AX129" s="13" t="s">
        <v>83</v>
      </c>
      <c r="AY129" s="259" t="s">
        <v>173</v>
      </c>
    </row>
    <row r="130" s="2" customFormat="1" ht="21.75" customHeight="1">
      <c r="A130" s="39"/>
      <c r="B130" s="40"/>
      <c r="C130" s="220" t="s">
        <v>85</v>
      </c>
      <c r="D130" s="220" t="s">
        <v>174</v>
      </c>
      <c r="E130" s="221" t="s">
        <v>2854</v>
      </c>
      <c r="F130" s="222" t="s">
        <v>2855</v>
      </c>
      <c r="G130" s="223" t="s">
        <v>353</v>
      </c>
      <c r="H130" s="224">
        <v>55.5</v>
      </c>
      <c r="I130" s="225"/>
      <c r="J130" s="226">
        <f>ROUND(I130*H130,2)</f>
        <v>0</v>
      </c>
      <c r="K130" s="222" t="s">
        <v>283</v>
      </c>
      <c r="L130" s="45"/>
      <c r="M130" s="227" t="s">
        <v>1</v>
      </c>
      <c r="N130" s="228" t="s">
        <v>41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251</v>
      </c>
      <c r="AT130" s="231" t="s">
        <v>174</v>
      </c>
      <c r="AU130" s="231" t="s">
        <v>85</v>
      </c>
      <c r="AY130" s="18" t="s">
        <v>173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83</v>
      </c>
      <c r="BK130" s="232">
        <f>ROUND(I130*H130,2)</f>
        <v>0</v>
      </c>
      <c r="BL130" s="18" t="s">
        <v>251</v>
      </c>
      <c r="BM130" s="231" t="s">
        <v>178</v>
      </c>
    </row>
    <row r="131" s="12" customFormat="1">
      <c r="A131" s="12"/>
      <c r="B131" s="238"/>
      <c r="C131" s="239"/>
      <c r="D131" s="233" t="s">
        <v>182</v>
      </c>
      <c r="E131" s="240" t="s">
        <v>1</v>
      </c>
      <c r="F131" s="241" t="s">
        <v>2853</v>
      </c>
      <c r="G131" s="239"/>
      <c r="H131" s="242">
        <v>55.5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48" t="s">
        <v>182</v>
      </c>
      <c r="AU131" s="248" t="s">
        <v>85</v>
      </c>
      <c r="AV131" s="12" t="s">
        <v>85</v>
      </c>
      <c r="AW131" s="12" t="s">
        <v>32</v>
      </c>
      <c r="AX131" s="12" t="s">
        <v>76</v>
      </c>
      <c r="AY131" s="248" t="s">
        <v>173</v>
      </c>
    </row>
    <row r="132" s="13" customFormat="1">
      <c r="A132" s="13"/>
      <c r="B132" s="249"/>
      <c r="C132" s="250"/>
      <c r="D132" s="233" t="s">
        <v>182</v>
      </c>
      <c r="E132" s="251" t="s">
        <v>1</v>
      </c>
      <c r="F132" s="252" t="s">
        <v>184</v>
      </c>
      <c r="G132" s="250"/>
      <c r="H132" s="253">
        <v>55.5</v>
      </c>
      <c r="I132" s="254"/>
      <c r="J132" s="250"/>
      <c r="K132" s="250"/>
      <c r="L132" s="255"/>
      <c r="M132" s="256"/>
      <c r="N132" s="257"/>
      <c r="O132" s="257"/>
      <c r="P132" s="257"/>
      <c r="Q132" s="257"/>
      <c r="R132" s="257"/>
      <c r="S132" s="257"/>
      <c r="T132" s="25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9" t="s">
        <v>182</v>
      </c>
      <c r="AU132" s="259" t="s">
        <v>85</v>
      </c>
      <c r="AV132" s="13" t="s">
        <v>178</v>
      </c>
      <c r="AW132" s="13" t="s">
        <v>32</v>
      </c>
      <c r="AX132" s="13" t="s">
        <v>83</v>
      </c>
      <c r="AY132" s="259" t="s">
        <v>173</v>
      </c>
    </row>
    <row r="133" s="2" customFormat="1" ht="24.15" customHeight="1">
      <c r="A133" s="39"/>
      <c r="B133" s="40"/>
      <c r="C133" s="220" t="s">
        <v>189</v>
      </c>
      <c r="D133" s="220" t="s">
        <v>174</v>
      </c>
      <c r="E133" s="221" t="s">
        <v>2856</v>
      </c>
      <c r="F133" s="222" t="s">
        <v>2857</v>
      </c>
      <c r="G133" s="223" t="s">
        <v>470</v>
      </c>
      <c r="H133" s="224">
        <v>1</v>
      </c>
      <c r="I133" s="225"/>
      <c r="J133" s="226">
        <f>ROUND(I133*H133,2)</f>
        <v>0</v>
      </c>
      <c r="K133" s="222" t="s">
        <v>283</v>
      </c>
      <c r="L133" s="45"/>
      <c r="M133" s="227" t="s">
        <v>1</v>
      </c>
      <c r="N133" s="228" t="s">
        <v>41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251</v>
      </c>
      <c r="AT133" s="231" t="s">
        <v>174</v>
      </c>
      <c r="AU133" s="231" t="s">
        <v>85</v>
      </c>
      <c r="AY133" s="18" t="s">
        <v>173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83</v>
      </c>
      <c r="BK133" s="232">
        <f>ROUND(I133*H133,2)</f>
        <v>0</v>
      </c>
      <c r="BL133" s="18" t="s">
        <v>251</v>
      </c>
      <c r="BM133" s="231" t="s">
        <v>203</v>
      </c>
    </row>
    <row r="134" s="2" customFormat="1" ht="24.15" customHeight="1">
      <c r="A134" s="39"/>
      <c r="B134" s="40"/>
      <c r="C134" s="220" t="s">
        <v>178</v>
      </c>
      <c r="D134" s="220" t="s">
        <v>174</v>
      </c>
      <c r="E134" s="221" t="s">
        <v>2858</v>
      </c>
      <c r="F134" s="222" t="s">
        <v>2859</v>
      </c>
      <c r="G134" s="223" t="s">
        <v>470</v>
      </c>
      <c r="H134" s="224">
        <v>1</v>
      </c>
      <c r="I134" s="225"/>
      <c r="J134" s="226">
        <f>ROUND(I134*H134,2)</f>
        <v>0</v>
      </c>
      <c r="K134" s="222" t="s">
        <v>283</v>
      </c>
      <c r="L134" s="45"/>
      <c r="M134" s="227" t="s">
        <v>1</v>
      </c>
      <c r="N134" s="228" t="s">
        <v>41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251</v>
      </c>
      <c r="AT134" s="231" t="s">
        <v>174</v>
      </c>
      <c r="AU134" s="231" t="s">
        <v>85</v>
      </c>
      <c r="AY134" s="18" t="s">
        <v>173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83</v>
      </c>
      <c r="BK134" s="232">
        <f>ROUND(I134*H134,2)</f>
        <v>0</v>
      </c>
      <c r="BL134" s="18" t="s">
        <v>251</v>
      </c>
      <c r="BM134" s="231" t="s">
        <v>213</v>
      </c>
    </row>
    <row r="135" s="2" customFormat="1" ht="16.5" customHeight="1">
      <c r="A135" s="39"/>
      <c r="B135" s="40"/>
      <c r="C135" s="275" t="s">
        <v>198</v>
      </c>
      <c r="D135" s="275" t="s">
        <v>335</v>
      </c>
      <c r="E135" s="276" t="s">
        <v>2860</v>
      </c>
      <c r="F135" s="277" t="s">
        <v>2861</v>
      </c>
      <c r="G135" s="278" t="s">
        <v>470</v>
      </c>
      <c r="H135" s="279">
        <v>1</v>
      </c>
      <c r="I135" s="280"/>
      <c r="J135" s="281">
        <f>ROUND(I135*H135,2)</f>
        <v>0</v>
      </c>
      <c r="K135" s="277" t="s">
        <v>283</v>
      </c>
      <c r="L135" s="282"/>
      <c r="M135" s="283" t="s">
        <v>1</v>
      </c>
      <c r="N135" s="284" t="s">
        <v>41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358</v>
      </c>
      <c r="AT135" s="231" t="s">
        <v>335</v>
      </c>
      <c r="AU135" s="231" t="s">
        <v>85</v>
      </c>
      <c r="AY135" s="18" t="s">
        <v>173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83</v>
      </c>
      <c r="BK135" s="232">
        <f>ROUND(I135*H135,2)</f>
        <v>0</v>
      </c>
      <c r="BL135" s="18" t="s">
        <v>251</v>
      </c>
      <c r="BM135" s="231" t="s">
        <v>224</v>
      </c>
    </row>
    <row r="136" s="2" customFormat="1" ht="24.15" customHeight="1">
      <c r="A136" s="39"/>
      <c r="B136" s="40"/>
      <c r="C136" s="220" t="s">
        <v>203</v>
      </c>
      <c r="D136" s="220" t="s">
        <v>174</v>
      </c>
      <c r="E136" s="221" t="s">
        <v>2862</v>
      </c>
      <c r="F136" s="222" t="s">
        <v>2863</v>
      </c>
      <c r="G136" s="223" t="s">
        <v>470</v>
      </c>
      <c r="H136" s="224">
        <v>4</v>
      </c>
      <c r="I136" s="225"/>
      <c r="J136" s="226">
        <f>ROUND(I136*H136,2)</f>
        <v>0</v>
      </c>
      <c r="K136" s="222" t="s">
        <v>283</v>
      </c>
      <c r="L136" s="45"/>
      <c r="M136" s="227" t="s">
        <v>1</v>
      </c>
      <c r="N136" s="228" t="s">
        <v>41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251</v>
      </c>
      <c r="AT136" s="231" t="s">
        <v>174</v>
      </c>
      <c r="AU136" s="231" t="s">
        <v>85</v>
      </c>
      <c r="AY136" s="18" t="s">
        <v>173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83</v>
      </c>
      <c r="BK136" s="232">
        <f>ROUND(I136*H136,2)</f>
        <v>0</v>
      </c>
      <c r="BL136" s="18" t="s">
        <v>251</v>
      </c>
      <c r="BM136" s="231" t="s">
        <v>233</v>
      </c>
    </row>
    <row r="137" s="2" customFormat="1" ht="24.15" customHeight="1">
      <c r="A137" s="39"/>
      <c r="B137" s="40"/>
      <c r="C137" s="220" t="s">
        <v>208</v>
      </c>
      <c r="D137" s="220" t="s">
        <v>174</v>
      </c>
      <c r="E137" s="221" t="s">
        <v>2864</v>
      </c>
      <c r="F137" s="222" t="s">
        <v>2865</v>
      </c>
      <c r="G137" s="223" t="s">
        <v>353</v>
      </c>
      <c r="H137" s="224">
        <v>57</v>
      </c>
      <c r="I137" s="225"/>
      <c r="J137" s="226">
        <f>ROUND(I137*H137,2)</f>
        <v>0</v>
      </c>
      <c r="K137" s="222" t="s">
        <v>283</v>
      </c>
      <c r="L137" s="45"/>
      <c r="M137" s="227" t="s">
        <v>1</v>
      </c>
      <c r="N137" s="228" t="s">
        <v>41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251</v>
      </c>
      <c r="AT137" s="231" t="s">
        <v>174</v>
      </c>
      <c r="AU137" s="231" t="s">
        <v>85</v>
      </c>
      <c r="AY137" s="18" t="s">
        <v>173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83</v>
      </c>
      <c r="BK137" s="232">
        <f>ROUND(I137*H137,2)</f>
        <v>0</v>
      </c>
      <c r="BL137" s="18" t="s">
        <v>251</v>
      </c>
      <c r="BM137" s="231" t="s">
        <v>242</v>
      </c>
    </row>
    <row r="138" s="12" customFormat="1">
      <c r="A138" s="12"/>
      <c r="B138" s="238"/>
      <c r="C138" s="239"/>
      <c r="D138" s="233" t="s">
        <v>182</v>
      </c>
      <c r="E138" s="240" t="s">
        <v>1</v>
      </c>
      <c r="F138" s="241" t="s">
        <v>2866</v>
      </c>
      <c r="G138" s="239"/>
      <c r="H138" s="242">
        <v>57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48" t="s">
        <v>182</v>
      </c>
      <c r="AU138" s="248" t="s">
        <v>85</v>
      </c>
      <c r="AV138" s="12" t="s">
        <v>85</v>
      </c>
      <c r="AW138" s="12" t="s">
        <v>32</v>
      </c>
      <c r="AX138" s="12" t="s">
        <v>76</v>
      </c>
      <c r="AY138" s="248" t="s">
        <v>173</v>
      </c>
    </row>
    <row r="139" s="13" customFormat="1">
      <c r="A139" s="13"/>
      <c r="B139" s="249"/>
      <c r="C139" s="250"/>
      <c r="D139" s="233" t="s">
        <v>182</v>
      </c>
      <c r="E139" s="251" t="s">
        <v>1</v>
      </c>
      <c r="F139" s="252" t="s">
        <v>184</v>
      </c>
      <c r="G139" s="250"/>
      <c r="H139" s="253">
        <v>57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9" t="s">
        <v>182</v>
      </c>
      <c r="AU139" s="259" t="s">
        <v>85</v>
      </c>
      <c r="AV139" s="13" t="s">
        <v>178</v>
      </c>
      <c r="AW139" s="13" t="s">
        <v>32</v>
      </c>
      <c r="AX139" s="13" t="s">
        <v>83</v>
      </c>
      <c r="AY139" s="259" t="s">
        <v>173</v>
      </c>
    </row>
    <row r="140" s="2" customFormat="1" ht="33" customHeight="1">
      <c r="A140" s="39"/>
      <c r="B140" s="40"/>
      <c r="C140" s="220" t="s">
        <v>213</v>
      </c>
      <c r="D140" s="220" t="s">
        <v>174</v>
      </c>
      <c r="E140" s="221" t="s">
        <v>2867</v>
      </c>
      <c r="F140" s="222" t="s">
        <v>2868</v>
      </c>
      <c r="G140" s="223" t="s">
        <v>282</v>
      </c>
      <c r="H140" s="224">
        <v>34</v>
      </c>
      <c r="I140" s="225"/>
      <c r="J140" s="226">
        <f>ROUND(I140*H140,2)</f>
        <v>0</v>
      </c>
      <c r="K140" s="222" t="s">
        <v>1</v>
      </c>
      <c r="L140" s="45"/>
      <c r="M140" s="227" t="s">
        <v>1</v>
      </c>
      <c r="N140" s="228" t="s">
        <v>41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251</v>
      </c>
      <c r="AT140" s="231" t="s">
        <v>174</v>
      </c>
      <c r="AU140" s="231" t="s">
        <v>85</v>
      </c>
      <c r="AY140" s="18" t="s">
        <v>173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83</v>
      </c>
      <c r="BK140" s="232">
        <f>ROUND(I140*H140,2)</f>
        <v>0</v>
      </c>
      <c r="BL140" s="18" t="s">
        <v>251</v>
      </c>
      <c r="BM140" s="231" t="s">
        <v>251</v>
      </c>
    </row>
    <row r="141" s="2" customFormat="1" ht="21.75" customHeight="1">
      <c r="A141" s="39"/>
      <c r="B141" s="40"/>
      <c r="C141" s="220" t="s">
        <v>218</v>
      </c>
      <c r="D141" s="220" t="s">
        <v>174</v>
      </c>
      <c r="E141" s="221" t="s">
        <v>2869</v>
      </c>
      <c r="F141" s="222" t="s">
        <v>2870</v>
      </c>
      <c r="G141" s="223" t="s">
        <v>353</v>
      </c>
      <c r="H141" s="224">
        <v>14</v>
      </c>
      <c r="I141" s="225"/>
      <c r="J141" s="226">
        <f>ROUND(I141*H141,2)</f>
        <v>0</v>
      </c>
      <c r="K141" s="222" t="s">
        <v>283</v>
      </c>
      <c r="L141" s="45"/>
      <c r="M141" s="227" t="s">
        <v>1</v>
      </c>
      <c r="N141" s="228" t="s">
        <v>41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251</v>
      </c>
      <c r="AT141" s="231" t="s">
        <v>174</v>
      </c>
      <c r="AU141" s="231" t="s">
        <v>85</v>
      </c>
      <c r="AY141" s="18" t="s">
        <v>173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83</v>
      </c>
      <c r="BK141" s="232">
        <f>ROUND(I141*H141,2)</f>
        <v>0</v>
      </c>
      <c r="BL141" s="18" t="s">
        <v>251</v>
      </c>
      <c r="BM141" s="231" t="s">
        <v>327</v>
      </c>
    </row>
    <row r="142" s="2" customFormat="1" ht="21.75" customHeight="1">
      <c r="A142" s="39"/>
      <c r="B142" s="40"/>
      <c r="C142" s="220" t="s">
        <v>224</v>
      </c>
      <c r="D142" s="220" t="s">
        <v>174</v>
      </c>
      <c r="E142" s="221" t="s">
        <v>2871</v>
      </c>
      <c r="F142" s="222" t="s">
        <v>2872</v>
      </c>
      <c r="G142" s="223" t="s">
        <v>353</v>
      </c>
      <c r="H142" s="224">
        <v>8</v>
      </c>
      <c r="I142" s="225"/>
      <c r="J142" s="226">
        <f>ROUND(I142*H142,2)</f>
        <v>0</v>
      </c>
      <c r="K142" s="222" t="s">
        <v>283</v>
      </c>
      <c r="L142" s="45"/>
      <c r="M142" s="227" t="s">
        <v>1</v>
      </c>
      <c r="N142" s="228" t="s">
        <v>41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251</v>
      </c>
      <c r="AT142" s="231" t="s">
        <v>174</v>
      </c>
      <c r="AU142" s="231" t="s">
        <v>85</v>
      </c>
      <c r="AY142" s="18" t="s">
        <v>173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83</v>
      </c>
      <c r="BK142" s="232">
        <f>ROUND(I142*H142,2)</f>
        <v>0</v>
      </c>
      <c r="BL142" s="18" t="s">
        <v>251</v>
      </c>
      <c r="BM142" s="231" t="s">
        <v>331</v>
      </c>
    </row>
    <row r="143" s="2" customFormat="1" ht="21.75" customHeight="1">
      <c r="A143" s="39"/>
      <c r="B143" s="40"/>
      <c r="C143" s="220" t="s">
        <v>228</v>
      </c>
      <c r="D143" s="220" t="s">
        <v>174</v>
      </c>
      <c r="E143" s="221" t="s">
        <v>2873</v>
      </c>
      <c r="F143" s="222" t="s">
        <v>2874</v>
      </c>
      <c r="G143" s="223" t="s">
        <v>353</v>
      </c>
      <c r="H143" s="224">
        <v>5</v>
      </c>
      <c r="I143" s="225"/>
      <c r="J143" s="226">
        <f>ROUND(I143*H143,2)</f>
        <v>0</v>
      </c>
      <c r="K143" s="222" t="s">
        <v>283</v>
      </c>
      <c r="L143" s="45"/>
      <c r="M143" s="227" t="s">
        <v>1</v>
      </c>
      <c r="N143" s="228" t="s">
        <v>41</v>
      </c>
      <c r="O143" s="92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251</v>
      </c>
      <c r="AT143" s="231" t="s">
        <v>174</v>
      </c>
      <c r="AU143" s="231" t="s">
        <v>85</v>
      </c>
      <c r="AY143" s="18" t="s">
        <v>173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83</v>
      </c>
      <c r="BK143" s="232">
        <f>ROUND(I143*H143,2)</f>
        <v>0</v>
      </c>
      <c r="BL143" s="18" t="s">
        <v>251</v>
      </c>
      <c r="BM143" s="231" t="s">
        <v>334</v>
      </c>
    </row>
    <row r="144" s="2" customFormat="1" ht="24.15" customHeight="1">
      <c r="A144" s="39"/>
      <c r="B144" s="40"/>
      <c r="C144" s="220" t="s">
        <v>233</v>
      </c>
      <c r="D144" s="220" t="s">
        <v>174</v>
      </c>
      <c r="E144" s="221" t="s">
        <v>2875</v>
      </c>
      <c r="F144" s="222" t="s">
        <v>2876</v>
      </c>
      <c r="G144" s="223" t="s">
        <v>353</v>
      </c>
      <c r="H144" s="224">
        <v>10</v>
      </c>
      <c r="I144" s="225"/>
      <c r="J144" s="226">
        <f>ROUND(I144*H144,2)</f>
        <v>0</v>
      </c>
      <c r="K144" s="222" t="s">
        <v>283</v>
      </c>
      <c r="L144" s="45"/>
      <c r="M144" s="227" t="s">
        <v>1</v>
      </c>
      <c r="N144" s="228" t="s">
        <v>41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251</v>
      </c>
      <c r="AT144" s="231" t="s">
        <v>174</v>
      </c>
      <c r="AU144" s="231" t="s">
        <v>85</v>
      </c>
      <c r="AY144" s="18" t="s">
        <v>173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83</v>
      </c>
      <c r="BK144" s="232">
        <f>ROUND(I144*H144,2)</f>
        <v>0</v>
      </c>
      <c r="BL144" s="18" t="s">
        <v>251</v>
      </c>
      <c r="BM144" s="231" t="s">
        <v>338</v>
      </c>
    </row>
    <row r="145" s="2" customFormat="1" ht="16.5" customHeight="1">
      <c r="A145" s="39"/>
      <c r="B145" s="40"/>
      <c r="C145" s="220" t="s">
        <v>237</v>
      </c>
      <c r="D145" s="220" t="s">
        <v>174</v>
      </c>
      <c r="E145" s="221" t="s">
        <v>2877</v>
      </c>
      <c r="F145" s="222" t="s">
        <v>2878</v>
      </c>
      <c r="G145" s="223" t="s">
        <v>470</v>
      </c>
      <c r="H145" s="224">
        <v>1</v>
      </c>
      <c r="I145" s="225"/>
      <c r="J145" s="226">
        <f>ROUND(I145*H145,2)</f>
        <v>0</v>
      </c>
      <c r="K145" s="222" t="s">
        <v>283</v>
      </c>
      <c r="L145" s="45"/>
      <c r="M145" s="227" t="s">
        <v>1</v>
      </c>
      <c r="N145" s="228" t="s">
        <v>41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251</v>
      </c>
      <c r="AT145" s="231" t="s">
        <v>174</v>
      </c>
      <c r="AU145" s="231" t="s">
        <v>85</v>
      </c>
      <c r="AY145" s="18" t="s">
        <v>173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83</v>
      </c>
      <c r="BK145" s="232">
        <f>ROUND(I145*H145,2)</f>
        <v>0</v>
      </c>
      <c r="BL145" s="18" t="s">
        <v>251</v>
      </c>
      <c r="BM145" s="231" t="s">
        <v>341</v>
      </c>
    </row>
    <row r="146" s="2" customFormat="1" ht="21.75" customHeight="1">
      <c r="A146" s="39"/>
      <c r="B146" s="40"/>
      <c r="C146" s="220" t="s">
        <v>242</v>
      </c>
      <c r="D146" s="220" t="s">
        <v>174</v>
      </c>
      <c r="E146" s="221" t="s">
        <v>2879</v>
      </c>
      <c r="F146" s="222" t="s">
        <v>2880</v>
      </c>
      <c r="G146" s="223" t="s">
        <v>353</v>
      </c>
      <c r="H146" s="224">
        <v>20</v>
      </c>
      <c r="I146" s="225"/>
      <c r="J146" s="226">
        <f>ROUND(I146*H146,2)</f>
        <v>0</v>
      </c>
      <c r="K146" s="222" t="s">
        <v>283</v>
      </c>
      <c r="L146" s="45"/>
      <c r="M146" s="227" t="s">
        <v>1</v>
      </c>
      <c r="N146" s="228" t="s">
        <v>41</v>
      </c>
      <c r="O146" s="92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251</v>
      </c>
      <c r="AT146" s="231" t="s">
        <v>174</v>
      </c>
      <c r="AU146" s="231" t="s">
        <v>85</v>
      </c>
      <c r="AY146" s="18" t="s">
        <v>173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83</v>
      </c>
      <c r="BK146" s="232">
        <f>ROUND(I146*H146,2)</f>
        <v>0</v>
      </c>
      <c r="BL146" s="18" t="s">
        <v>251</v>
      </c>
      <c r="BM146" s="231" t="s">
        <v>344</v>
      </c>
    </row>
    <row r="147" s="2" customFormat="1" ht="21.75" customHeight="1">
      <c r="A147" s="39"/>
      <c r="B147" s="40"/>
      <c r="C147" s="275" t="s">
        <v>8</v>
      </c>
      <c r="D147" s="275" t="s">
        <v>335</v>
      </c>
      <c r="E147" s="276" t="s">
        <v>2881</v>
      </c>
      <c r="F147" s="277" t="s">
        <v>2882</v>
      </c>
      <c r="G147" s="278" t="s">
        <v>470</v>
      </c>
      <c r="H147" s="279">
        <v>1</v>
      </c>
      <c r="I147" s="280"/>
      <c r="J147" s="281">
        <f>ROUND(I147*H147,2)</f>
        <v>0</v>
      </c>
      <c r="K147" s="277" t="s">
        <v>1008</v>
      </c>
      <c r="L147" s="282"/>
      <c r="M147" s="283" t="s">
        <v>1</v>
      </c>
      <c r="N147" s="284" t="s">
        <v>41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358</v>
      </c>
      <c r="AT147" s="231" t="s">
        <v>335</v>
      </c>
      <c r="AU147" s="231" t="s">
        <v>85</v>
      </c>
      <c r="AY147" s="18" t="s">
        <v>173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83</v>
      </c>
      <c r="BK147" s="232">
        <f>ROUND(I147*H147,2)</f>
        <v>0</v>
      </c>
      <c r="BL147" s="18" t="s">
        <v>251</v>
      </c>
      <c r="BM147" s="231" t="s">
        <v>354</v>
      </c>
    </row>
    <row r="148" s="2" customFormat="1" ht="16.5" customHeight="1">
      <c r="A148" s="39"/>
      <c r="B148" s="40"/>
      <c r="C148" s="220" t="s">
        <v>251</v>
      </c>
      <c r="D148" s="220" t="s">
        <v>174</v>
      </c>
      <c r="E148" s="221" t="s">
        <v>2883</v>
      </c>
      <c r="F148" s="222" t="s">
        <v>2884</v>
      </c>
      <c r="G148" s="223" t="s">
        <v>282</v>
      </c>
      <c r="H148" s="224">
        <v>1</v>
      </c>
      <c r="I148" s="225"/>
      <c r="J148" s="226">
        <f>ROUND(I148*H148,2)</f>
        <v>0</v>
      </c>
      <c r="K148" s="222" t="s">
        <v>1</v>
      </c>
      <c r="L148" s="45"/>
      <c r="M148" s="227" t="s">
        <v>1</v>
      </c>
      <c r="N148" s="228" t="s">
        <v>41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251</v>
      </c>
      <c r="AT148" s="231" t="s">
        <v>174</v>
      </c>
      <c r="AU148" s="231" t="s">
        <v>85</v>
      </c>
      <c r="AY148" s="18" t="s">
        <v>173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83</v>
      </c>
      <c r="BK148" s="232">
        <f>ROUND(I148*H148,2)</f>
        <v>0</v>
      </c>
      <c r="BL148" s="18" t="s">
        <v>251</v>
      </c>
      <c r="BM148" s="231" t="s">
        <v>358</v>
      </c>
    </row>
    <row r="149" s="2" customFormat="1" ht="24.15" customHeight="1">
      <c r="A149" s="39"/>
      <c r="B149" s="40"/>
      <c r="C149" s="220" t="s">
        <v>256</v>
      </c>
      <c r="D149" s="220" t="s">
        <v>174</v>
      </c>
      <c r="E149" s="221" t="s">
        <v>2885</v>
      </c>
      <c r="F149" s="222" t="s">
        <v>2886</v>
      </c>
      <c r="G149" s="223" t="s">
        <v>282</v>
      </c>
      <c r="H149" s="224">
        <v>1</v>
      </c>
      <c r="I149" s="225"/>
      <c r="J149" s="226">
        <f>ROUND(I149*H149,2)</f>
        <v>0</v>
      </c>
      <c r="K149" s="222" t="s">
        <v>1</v>
      </c>
      <c r="L149" s="45"/>
      <c r="M149" s="227" t="s">
        <v>1</v>
      </c>
      <c r="N149" s="228" t="s">
        <v>41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251</v>
      </c>
      <c r="AT149" s="231" t="s">
        <v>174</v>
      </c>
      <c r="AU149" s="231" t="s">
        <v>85</v>
      </c>
      <c r="AY149" s="18" t="s">
        <v>173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83</v>
      </c>
      <c r="BK149" s="232">
        <f>ROUND(I149*H149,2)</f>
        <v>0</v>
      </c>
      <c r="BL149" s="18" t="s">
        <v>251</v>
      </c>
      <c r="BM149" s="231" t="s">
        <v>362</v>
      </c>
    </row>
    <row r="150" s="2" customFormat="1" ht="49.05" customHeight="1">
      <c r="A150" s="39"/>
      <c r="B150" s="40"/>
      <c r="C150" s="220" t="s">
        <v>327</v>
      </c>
      <c r="D150" s="220" t="s">
        <v>174</v>
      </c>
      <c r="E150" s="221" t="s">
        <v>2887</v>
      </c>
      <c r="F150" s="222" t="s">
        <v>2888</v>
      </c>
      <c r="G150" s="223" t="s">
        <v>221</v>
      </c>
      <c r="H150" s="224">
        <v>0.26700000000000002</v>
      </c>
      <c r="I150" s="225"/>
      <c r="J150" s="226">
        <f>ROUND(I150*H150,2)</f>
        <v>0</v>
      </c>
      <c r="K150" s="222" t="s">
        <v>283</v>
      </c>
      <c r="L150" s="45"/>
      <c r="M150" s="227" t="s">
        <v>1</v>
      </c>
      <c r="N150" s="228" t="s">
        <v>41</v>
      </c>
      <c r="O150" s="92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251</v>
      </c>
      <c r="AT150" s="231" t="s">
        <v>174</v>
      </c>
      <c r="AU150" s="231" t="s">
        <v>85</v>
      </c>
      <c r="AY150" s="18" t="s">
        <v>173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83</v>
      </c>
      <c r="BK150" s="232">
        <f>ROUND(I150*H150,2)</f>
        <v>0</v>
      </c>
      <c r="BL150" s="18" t="s">
        <v>251</v>
      </c>
      <c r="BM150" s="231" t="s">
        <v>368</v>
      </c>
    </row>
    <row r="151" s="11" customFormat="1" ht="22.8" customHeight="1">
      <c r="A151" s="11"/>
      <c r="B151" s="206"/>
      <c r="C151" s="207"/>
      <c r="D151" s="208" t="s">
        <v>75</v>
      </c>
      <c r="E151" s="273" t="s">
        <v>2889</v>
      </c>
      <c r="F151" s="273" t="s">
        <v>2890</v>
      </c>
      <c r="G151" s="207"/>
      <c r="H151" s="207"/>
      <c r="I151" s="210"/>
      <c r="J151" s="274">
        <f>BK151</f>
        <v>0</v>
      </c>
      <c r="K151" s="207"/>
      <c r="L151" s="212"/>
      <c r="M151" s="213"/>
      <c r="N151" s="214"/>
      <c r="O151" s="214"/>
      <c r="P151" s="215">
        <f>P152</f>
        <v>0</v>
      </c>
      <c r="Q151" s="214"/>
      <c r="R151" s="215">
        <f>R152</f>
        <v>0</v>
      </c>
      <c r="S151" s="214"/>
      <c r="T151" s="216">
        <f>T152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217" t="s">
        <v>85</v>
      </c>
      <c r="AT151" s="218" t="s">
        <v>75</v>
      </c>
      <c r="AU151" s="218" t="s">
        <v>83</v>
      </c>
      <c r="AY151" s="217" t="s">
        <v>173</v>
      </c>
      <c r="BK151" s="219">
        <f>BK152</f>
        <v>0</v>
      </c>
    </row>
    <row r="152" s="2" customFormat="1" ht="33" customHeight="1">
      <c r="A152" s="39"/>
      <c r="B152" s="40"/>
      <c r="C152" s="220" t="s">
        <v>369</v>
      </c>
      <c r="D152" s="220" t="s">
        <v>174</v>
      </c>
      <c r="E152" s="221" t="s">
        <v>2891</v>
      </c>
      <c r="F152" s="222" t="s">
        <v>2892</v>
      </c>
      <c r="G152" s="223" t="s">
        <v>470</v>
      </c>
      <c r="H152" s="224">
        <v>4</v>
      </c>
      <c r="I152" s="225"/>
      <c r="J152" s="226">
        <f>ROUND(I152*H152,2)</f>
        <v>0</v>
      </c>
      <c r="K152" s="222" t="s">
        <v>283</v>
      </c>
      <c r="L152" s="45"/>
      <c r="M152" s="227" t="s">
        <v>1</v>
      </c>
      <c r="N152" s="228" t="s">
        <v>41</v>
      </c>
      <c r="O152" s="92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251</v>
      </c>
      <c r="AT152" s="231" t="s">
        <v>174</v>
      </c>
      <c r="AU152" s="231" t="s">
        <v>85</v>
      </c>
      <c r="AY152" s="18" t="s">
        <v>173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83</v>
      </c>
      <c r="BK152" s="232">
        <f>ROUND(I152*H152,2)</f>
        <v>0</v>
      </c>
      <c r="BL152" s="18" t="s">
        <v>251</v>
      </c>
      <c r="BM152" s="231" t="s">
        <v>370</v>
      </c>
    </row>
    <row r="153" s="11" customFormat="1" ht="25.92" customHeight="1">
      <c r="A153" s="11"/>
      <c r="B153" s="206"/>
      <c r="C153" s="207"/>
      <c r="D153" s="208" t="s">
        <v>75</v>
      </c>
      <c r="E153" s="209" t="s">
        <v>171</v>
      </c>
      <c r="F153" s="209" t="s">
        <v>172</v>
      </c>
      <c r="G153" s="207"/>
      <c r="H153" s="207"/>
      <c r="I153" s="210"/>
      <c r="J153" s="211">
        <f>BK153</f>
        <v>0</v>
      </c>
      <c r="K153" s="207"/>
      <c r="L153" s="212"/>
      <c r="M153" s="213"/>
      <c r="N153" s="214"/>
      <c r="O153" s="214"/>
      <c r="P153" s="215">
        <f>SUM(P154:P155)</f>
        <v>0</v>
      </c>
      <c r="Q153" s="214"/>
      <c r="R153" s="215">
        <f>SUM(R154:R155)</f>
        <v>0</v>
      </c>
      <c r="S153" s="214"/>
      <c r="T153" s="216">
        <f>SUM(T154:T155)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17" t="s">
        <v>83</v>
      </c>
      <c r="AT153" s="218" t="s">
        <v>75</v>
      </c>
      <c r="AU153" s="218" t="s">
        <v>76</v>
      </c>
      <c r="AY153" s="217" t="s">
        <v>173</v>
      </c>
      <c r="BK153" s="219">
        <f>SUM(BK154:BK155)</f>
        <v>0</v>
      </c>
    </row>
    <row r="154" s="2" customFormat="1" ht="44.25" customHeight="1">
      <c r="A154" s="39"/>
      <c r="B154" s="40"/>
      <c r="C154" s="220" t="s">
        <v>331</v>
      </c>
      <c r="D154" s="220" t="s">
        <v>174</v>
      </c>
      <c r="E154" s="221" t="s">
        <v>204</v>
      </c>
      <c r="F154" s="222" t="s">
        <v>205</v>
      </c>
      <c r="G154" s="223" t="s">
        <v>177</v>
      </c>
      <c r="H154" s="224">
        <v>0.14599999999999999</v>
      </c>
      <c r="I154" s="225"/>
      <c r="J154" s="226">
        <f>ROUND(I154*H154,2)</f>
        <v>0</v>
      </c>
      <c r="K154" s="222" t="s">
        <v>1</v>
      </c>
      <c r="L154" s="45"/>
      <c r="M154" s="227" t="s">
        <v>1</v>
      </c>
      <c r="N154" s="228" t="s">
        <v>41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178</v>
      </c>
      <c r="AT154" s="231" t="s">
        <v>174</v>
      </c>
      <c r="AU154" s="231" t="s">
        <v>83</v>
      </c>
      <c r="AY154" s="18" t="s">
        <v>173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83</v>
      </c>
      <c r="BK154" s="232">
        <f>ROUND(I154*H154,2)</f>
        <v>0</v>
      </c>
      <c r="BL154" s="18" t="s">
        <v>178</v>
      </c>
      <c r="BM154" s="231" t="s">
        <v>373</v>
      </c>
    </row>
    <row r="155" s="2" customFormat="1">
      <c r="A155" s="39"/>
      <c r="B155" s="40"/>
      <c r="C155" s="41"/>
      <c r="D155" s="233" t="s">
        <v>180</v>
      </c>
      <c r="E155" s="41"/>
      <c r="F155" s="234" t="s">
        <v>181</v>
      </c>
      <c r="G155" s="41"/>
      <c r="H155" s="41"/>
      <c r="I155" s="235"/>
      <c r="J155" s="41"/>
      <c r="K155" s="41"/>
      <c r="L155" s="45"/>
      <c r="M155" s="295"/>
      <c r="N155" s="296"/>
      <c r="O155" s="265"/>
      <c r="P155" s="265"/>
      <c r="Q155" s="265"/>
      <c r="R155" s="265"/>
      <c r="S155" s="265"/>
      <c r="T155" s="297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180</v>
      </c>
      <c r="AU155" s="18" t="s">
        <v>83</v>
      </c>
    </row>
    <row r="156" s="2" customFormat="1" ht="6.96" customHeight="1">
      <c r="A156" s="39"/>
      <c r="B156" s="67"/>
      <c r="C156" s="68"/>
      <c r="D156" s="68"/>
      <c r="E156" s="68"/>
      <c r="F156" s="68"/>
      <c r="G156" s="68"/>
      <c r="H156" s="68"/>
      <c r="I156" s="68"/>
      <c r="J156" s="68"/>
      <c r="K156" s="68"/>
      <c r="L156" s="45"/>
      <c r="M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</row>
  </sheetData>
  <sheetProtection sheet="1" autoFilter="0" formatColumns="0" formatRows="0" objects="1" scenarios="1" spinCount="100000" saltValue="iQM2q7OZ4QOWlpJSUJv6CnyS2HOs112p5I9aERfRjSZwl596irl6PvNbFOjMjYxN9v5YTjBBJmUI6bE2NLun8w==" hashValue="HTDEspGcFwtuPJ/IKDmbmUmAVRIy6ELRd76Ru7ZVrbGo8cc6m1IVkM1oIZqCtlxcqbFvYxAM7JfnQuWD1WO1UA==" algorithmName="SHA-512" password="CC35"/>
  <autoFilter ref="C123:K15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146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Rekonstrukce VB ŽST Senice na Hané</v>
      </c>
      <c r="F7" s="151"/>
      <c r="G7" s="151"/>
      <c r="H7" s="151"/>
      <c r="L7" s="21"/>
    </row>
    <row r="8" s="1" customFormat="1" ht="12" customHeight="1">
      <c r="B8" s="21"/>
      <c r="D8" s="151" t="s">
        <v>147</v>
      </c>
      <c r="L8" s="21"/>
    </row>
    <row r="9" s="2" customFormat="1" ht="16.5" customHeight="1">
      <c r="A9" s="39"/>
      <c r="B9" s="45"/>
      <c r="C9" s="39"/>
      <c r="D9" s="39"/>
      <c r="E9" s="152" t="s">
        <v>374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149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2893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16. 5. 2023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83.25" customHeight="1">
      <c r="A29" s="155"/>
      <c r="B29" s="156"/>
      <c r="C29" s="155"/>
      <c r="D29" s="155"/>
      <c r="E29" s="157" t="s">
        <v>151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ROUND(J122,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ROUND((SUM(BE122:BE164)),  2)</f>
        <v>0</v>
      </c>
      <c r="G35" s="39"/>
      <c r="H35" s="39"/>
      <c r="I35" s="165">
        <v>0.20999999999999999</v>
      </c>
      <c r="J35" s="164">
        <f>ROUND(((SUM(BE122:BE164))*I35),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ROUND((SUM(BF122:BF164)),  2)</f>
        <v>0</v>
      </c>
      <c r="G36" s="39"/>
      <c r="H36" s="39"/>
      <c r="I36" s="165">
        <v>0.14999999999999999</v>
      </c>
      <c r="J36" s="164">
        <f>ROUND(((SUM(BF122:BF164))*I36),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ROUND((SUM(BG122:BG164)),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ROUND((SUM(BH122:BH164)),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ROUND((SUM(BI122:BI164)),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Rekonstrukce VB ŽST Senice na Hané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147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374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149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86-71-86.06.2 - D.2.2 - ZTI-Voda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16. 5. 2023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 státní organizace</v>
      </c>
      <c r="G93" s="41"/>
      <c r="H93" s="41"/>
      <c r="I93" s="33" t="s">
        <v>30</v>
      </c>
      <c r="J93" s="37" t="str">
        <f>E23</f>
        <v>SAGASTA s. r. 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153</v>
      </c>
      <c r="D96" s="186"/>
      <c r="E96" s="186"/>
      <c r="F96" s="186"/>
      <c r="G96" s="186"/>
      <c r="H96" s="186"/>
      <c r="I96" s="186"/>
      <c r="J96" s="187" t="s">
        <v>154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155</v>
      </c>
      <c r="D98" s="41"/>
      <c r="E98" s="41"/>
      <c r="F98" s="41"/>
      <c r="G98" s="41"/>
      <c r="H98" s="41"/>
      <c r="I98" s="41"/>
      <c r="J98" s="111">
        <f>J122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156</v>
      </c>
    </row>
    <row r="99" s="9" customFormat="1" ht="24.96" customHeight="1">
      <c r="A99" s="9"/>
      <c r="B99" s="189"/>
      <c r="C99" s="190"/>
      <c r="D99" s="191" t="s">
        <v>380</v>
      </c>
      <c r="E99" s="192"/>
      <c r="F99" s="192"/>
      <c r="G99" s="192"/>
      <c r="H99" s="192"/>
      <c r="I99" s="192"/>
      <c r="J99" s="193">
        <f>J123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68"/>
      <c r="C100" s="134"/>
      <c r="D100" s="269" t="s">
        <v>2894</v>
      </c>
      <c r="E100" s="270"/>
      <c r="F100" s="270"/>
      <c r="G100" s="270"/>
      <c r="H100" s="270"/>
      <c r="I100" s="270"/>
      <c r="J100" s="271">
        <f>J124</f>
        <v>0</v>
      </c>
      <c r="K100" s="134"/>
      <c r="L100" s="272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158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84" t="str">
        <f>E7</f>
        <v>Rekonstrukce VB ŽST Senice na Hané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1" customFormat="1" ht="12" customHeight="1">
      <c r="B111" s="22"/>
      <c r="C111" s="33" t="s">
        <v>147</v>
      </c>
      <c r="D111" s="23"/>
      <c r="E111" s="23"/>
      <c r="F111" s="23"/>
      <c r="G111" s="23"/>
      <c r="H111" s="23"/>
      <c r="I111" s="23"/>
      <c r="J111" s="23"/>
      <c r="K111" s="23"/>
      <c r="L111" s="21"/>
    </row>
    <row r="112" s="2" customFormat="1" ht="16.5" customHeight="1">
      <c r="A112" s="39"/>
      <c r="B112" s="40"/>
      <c r="C112" s="41"/>
      <c r="D112" s="41"/>
      <c r="E112" s="184" t="s">
        <v>374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149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E11</f>
        <v>SO 86-71-86.06.2 - D.2.2 - ZTI-Voda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F14</f>
        <v xml:space="preserve"> </v>
      </c>
      <c r="G116" s="41"/>
      <c r="H116" s="41"/>
      <c r="I116" s="33" t="s">
        <v>22</v>
      </c>
      <c r="J116" s="80" t="str">
        <f>IF(J14="","",J14)</f>
        <v>16. 5. 2023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E17</f>
        <v>Správa železnic, státní organizace</v>
      </c>
      <c r="G118" s="41"/>
      <c r="H118" s="41"/>
      <c r="I118" s="33" t="s">
        <v>30</v>
      </c>
      <c r="J118" s="37" t="str">
        <f>E23</f>
        <v>SAGASTA s. r. 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IF(E20="","",E20)</f>
        <v>Vyplň údaj</v>
      </c>
      <c r="G119" s="41"/>
      <c r="H119" s="41"/>
      <c r="I119" s="33" t="s">
        <v>33</v>
      </c>
      <c r="J119" s="37" t="str">
        <f>E26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0" customFormat="1" ht="29.28" customHeight="1">
      <c r="A121" s="195"/>
      <c r="B121" s="196"/>
      <c r="C121" s="197" t="s">
        <v>159</v>
      </c>
      <c r="D121" s="198" t="s">
        <v>61</v>
      </c>
      <c r="E121" s="198" t="s">
        <v>57</v>
      </c>
      <c r="F121" s="198" t="s">
        <v>58</v>
      </c>
      <c r="G121" s="198" t="s">
        <v>160</v>
      </c>
      <c r="H121" s="198" t="s">
        <v>161</v>
      </c>
      <c r="I121" s="198" t="s">
        <v>162</v>
      </c>
      <c r="J121" s="198" t="s">
        <v>154</v>
      </c>
      <c r="K121" s="199" t="s">
        <v>163</v>
      </c>
      <c r="L121" s="200"/>
      <c r="M121" s="101" t="s">
        <v>1</v>
      </c>
      <c r="N121" s="102" t="s">
        <v>40</v>
      </c>
      <c r="O121" s="102" t="s">
        <v>164</v>
      </c>
      <c r="P121" s="102" t="s">
        <v>165</v>
      </c>
      <c r="Q121" s="102" t="s">
        <v>166</v>
      </c>
      <c r="R121" s="102" t="s">
        <v>167</v>
      </c>
      <c r="S121" s="102" t="s">
        <v>168</v>
      </c>
      <c r="T121" s="103" t="s">
        <v>169</v>
      </c>
      <c r="U121" s="195"/>
      <c r="V121" s="195"/>
      <c r="W121" s="195"/>
      <c r="X121" s="195"/>
      <c r="Y121" s="195"/>
      <c r="Z121" s="195"/>
      <c r="AA121" s="195"/>
      <c r="AB121" s="195"/>
      <c r="AC121" s="195"/>
      <c r="AD121" s="195"/>
      <c r="AE121" s="195"/>
    </row>
    <row r="122" s="2" customFormat="1" ht="22.8" customHeight="1">
      <c r="A122" s="39"/>
      <c r="B122" s="40"/>
      <c r="C122" s="108" t="s">
        <v>170</v>
      </c>
      <c r="D122" s="41"/>
      <c r="E122" s="41"/>
      <c r="F122" s="41"/>
      <c r="G122" s="41"/>
      <c r="H122" s="41"/>
      <c r="I122" s="41"/>
      <c r="J122" s="201">
        <f>BK122</f>
        <v>0</v>
      </c>
      <c r="K122" s="41"/>
      <c r="L122" s="45"/>
      <c r="M122" s="104"/>
      <c r="N122" s="202"/>
      <c r="O122" s="105"/>
      <c r="P122" s="203">
        <f>P123</f>
        <v>0</v>
      </c>
      <c r="Q122" s="105"/>
      <c r="R122" s="203">
        <f>R123</f>
        <v>0</v>
      </c>
      <c r="S122" s="105"/>
      <c r="T122" s="204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156</v>
      </c>
      <c r="BK122" s="205">
        <f>BK123</f>
        <v>0</v>
      </c>
    </row>
    <row r="123" s="11" customFormat="1" ht="25.92" customHeight="1">
      <c r="A123" s="11"/>
      <c r="B123" s="206"/>
      <c r="C123" s="207"/>
      <c r="D123" s="208" t="s">
        <v>75</v>
      </c>
      <c r="E123" s="209" t="s">
        <v>950</v>
      </c>
      <c r="F123" s="209" t="s">
        <v>951</v>
      </c>
      <c r="G123" s="207"/>
      <c r="H123" s="207"/>
      <c r="I123" s="210"/>
      <c r="J123" s="211">
        <f>BK123</f>
        <v>0</v>
      </c>
      <c r="K123" s="207"/>
      <c r="L123" s="212"/>
      <c r="M123" s="213"/>
      <c r="N123" s="214"/>
      <c r="O123" s="214"/>
      <c r="P123" s="215">
        <f>P124</f>
        <v>0</v>
      </c>
      <c r="Q123" s="214"/>
      <c r="R123" s="215">
        <f>R124</f>
        <v>0</v>
      </c>
      <c r="S123" s="214"/>
      <c r="T123" s="216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17" t="s">
        <v>85</v>
      </c>
      <c r="AT123" s="218" t="s">
        <v>75</v>
      </c>
      <c r="AU123" s="218" t="s">
        <v>76</v>
      </c>
      <c r="AY123" s="217" t="s">
        <v>173</v>
      </c>
      <c r="BK123" s="219">
        <f>BK124</f>
        <v>0</v>
      </c>
    </row>
    <row r="124" s="11" customFormat="1" ht="22.8" customHeight="1">
      <c r="A124" s="11"/>
      <c r="B124" s="206"/>
      <c r="C124" s="207"/>
      <c r="D124" s="208" t="s">
        <v>75</v>
      </c>
      <c r="E124" s="273" t="s">
        <v>1889</v>
      </c>
      <c r="F124" s="273" t="s">
        <v>2895</v>
      </c>
      <c r="G124" s="207"/>
      <c r="H124" s="207"/>
      <c r="I124" s="210"/>
      <c r="J124" s="274">
        <f>BK124</f>
        <v>0</v>
      </c>
      <c r="K124" s="207"/>
      <c r="L124" s="212"/>
      <c r="M124" s="213"/>
      <c r="N124" s="214"/>
      <c r="O124" s="214"/>
      <c r="P124" s="215">
        <f>SUM(P125:P164)</f>
        <v>0</v>
      </c>
      <c r="Q124" s="214"/>
      <c r="R124" s="215">
        <f>SUM(R125:R164)</f>
        <v>0</v>
      </c>
      <c r="S124" s="214"/>
      <c r="T124" s="216">
        <f>SUM(T125:T164)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7" t="s">
        <v>85</v>
      </c>
      <c r="AT124" s="218" t="s">
        <v>75</v>
      </c>
      <c r="AU124" s="218" t="s">
        <v>83</v>
      </c>
      <c r="AY124" s="217" t="s">
        <v>173</v>
      </c>
      <c r="BK124" s="219">
        <f>SUM(BK125:BK164)</f>
        <v>0</v>
      </c>
    </row>
    <row r="125" s="2" customFormat="1" ht="37.8" customHeight="1">
      <c r="A125" s="39"/>
      <c r="B125" s="40"/>
      <c r="C125" s="220" t="s">
        <v>83</v>
      </c>
      <c r="D125" s="220" t="s">
        <v>174</v>
      </c>
      <c r="E125" s="221" t="s">
        <v>2896</v>
      </c>
      <c r="F125" s="222" t="s">
        <v>2897</v>
      </c>
      <c r="G125" s="223" t="s">
        <v>282</v>
      </c>
      <c r="H125" s="224">
        <v>1</v>
      </c>
      <c r="I125" s="225"/>
      <c r="J125" s="226">
        <f>ROUND(I125*H125,2)</f>
        <v>0</v>
      </c>
      <c r="K125" s="222" t="s">
        <v>1</v>
      </c>
      <c r="L125" s="45"/>
      <c r="M125" s="227" t="s">
        <v>1</v>
      </c>
      <c r="N125" s="228" t="s">
        <v>41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251</v>
      </c>
      <c r="AT125" s="231" t="s">
        <v>174</v>
      </c>
      <c r="AU125" s="231" t="s">
        <v>85</v>
      </c>
      <c r="AY125" s="18" t="s">
        <v>173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83</v>
      </c>
      <c r="BK125" s="232">
        <f>ROUND(I125*H125,2)</f>
        <v>0</v>
      </c>
      <c r="BL125" s="18" t="s">
        <v>251</v>
      </c>
      <c r="BM125" s="231" t="s">
        <v>85</v>
      </c>
    </row>
    <row r="126" s="2" customFormat="1" ht="37.8" customHeight="1">
      <c r="A126" s="39"/>
      <c r="B126" s="40"/>
      <c r="C126" s="220" t="s">
        <v>85</v>
      </c>
      <c r="D126" s="220" t="s">
        <v>174</v>
      </c>
      <c r="E126" s="221" t="s">
        <v>2898</v>
      </c>
      <c r="F126" s="222" t="s">
        <v>2899</v>
      </c>
      <c r="G126" s="223" t="s">
        <v>353</v>
      </c>
      <c r="H126" s="224">
        <v>69</v>
      </c>
      <c r="I126" s="225"/>
      <c r="J126" s="226">
        <f>ROUND(I126*H126,2)</f>
        <v>0</v>
      </c>
      <c r="K126" s="222" t="s">
        <v>283</v>
      </c>
      <c r="L126" s="45"/>
      <c r="M126" s="227" t="s">
        <v>1</v>
      </c>
      <c r="N126" s="228" t="s">
        <v>41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251</v>
      </c>
      <c r="AT126" s="231" t="s">
        <v>174</v>
      </c>
      <c r="AU126" s="231" t="s">
        <v>85</v>
      </c>
      <c r="AY126" s="18" t="s">
        <v>173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83</v>
      </c>
      <c r="BK126" s="232">
        <f>ROUND(I126*H126,2)</f>
        <v>0</v>
      </c>
      <c r="BL126" s="18" t="s">
        <v>251</v>
      </c>
      <c r="BM126" s="231" t="s">
        <v>178</v>
      </c>
    </row>
    <row r="127" s="12" customFormat="1">
      <c r="A127" s="12"/>
      <c r="B127" s="238"/>
      <c r="C127" s="239"/>
      <c r="D127" s="233" t="s">
        <v>182</v>
      </c>
      <c r="E127" s="240" t="s">
        <v>1</v>
      </c>
      <c r="F127" s="241" t="s">
        <v>2900</v>
      </c>
      <c r="G127" s="239"/>
      <c r="H127" s="242">
        <v>69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48" t="s">
        <v>182</v>
      </c>
      <c r="AU127" s="248" t="s">
        <v>85</v>
      </c>
      <c r="AV127" s="12" t="s">
        <v>85</v>
      </c>
      <c r="AW127" s="12" t="s">
        <v>32</v>
      </c>
      <c r="AX127" s="12" t="s">
        <v>76</v>
      </c>
      <c r="AY127" s="248" t="s">
        <v>173</v>
      </c>
    </row>
    <row r="128" s="13" customFormat="1">
      <c r="A128" s="13"/>
      <c r="B128" s="249"/>
      <c r="C128" s="250"/>
      <c r="D128" s="233" t="s">
        <v>182</v>
      </c>
      <c r="E128" s="251" t="s">
        <v>1</v>
      </c>
      <c r="F128" s="252" t="s">
        <v>184</v>
      </c>
      <c r="G128" s="250"/>
      <c r="H128" s="253">
        <v>69</v>
      </c>
      <c r="I128" s="254"/>
      <c r="J128" s="250"/>
      <c r="K128" s="250"/>
      <c r="L128" s="255"/>
      <c r="M128" s="256"/>
      <c r="N128" s="257"/>
      <c r="O128" s="257"/>
      <c r="P128" s="257"/>
      <c r="Q128" s="257"/>
      <c r="R128" s="257"/>
      <c r="S128" s="257"/>
      <c r="T128" s="25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9" t="s">
        <v>182</v>
      </c>
      <c r="AU128" s="259" t="s">
        <v>85</v>
      </c>
      <c r="AV128" s="13" t="s">
        <v>178</v>
      </c>
      <c r="AW128" s="13" t="s">
        <v>32</v>
      </c>
      <c r="AX128" s="13" t="s">
        <v>83</v>
      </c>
      <c r="AY128" s="259" t="s">
        <v>173</v>
      </c>
    </row>
    <row r="129" s="2" customFormat="1" ht="33" customHeight="1">
      <c r="A129" s="39"/>
      <c r="B129" s="40"/>
      <c r="C129" s="220" t="s">
        <v>189</v>
      </c>
      <c r="D129" s="220" t="s">
        <v>174</v>
      </c>
      <c r="E129" s="221" t="s">
        <v>2901</v>
      </c>
      <c r="F129" s="222" t="s">
        <v>2902</v>
      </c>
      <c r="G129" s="223" t="s">
        <v>353</v>
      </c>
      <c r="H129" s="224">
        <v>69</v>
      </c>
      <c r="I129" s="225"/>
      <c r="J129" s="226">
        <f>ROUND(I129*H129,2)</f>
        <v>0</v>
      </c>
      <c r="K129" s="222" t="s">
        <v>283</v>
      </c>
      <c r="L129" s="45"/>
      <c r="M129" s="227" t="s">
        <v>1</v>
      </c>
      <c r="N129" s="228" t="s">
        <v>41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251</v>
      </c>
      <c r="AT129" s="231" t="s">
        <v>174</v>
      </c>
      <c r="AU129" s="231" t="s">
        <v>85</v>
      </c>
      <c r="AY129" s="18" t="s">
        <v>173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83</v>
      </c>
      <c r="BK129" s="232">
        <f>ROUND(I129*H129,2)</f>
        <v>0</v>
      </c>
      <c r="BL129" s="18" t="s">
        <v>251</v>
      </c>
      <c r="BM129" s="231" t="s">
        <v>203</v>
      </c>
    </row>
    <row r="130" s="12" customFormat="1">
      <c r="A130" s="12"/>
      <c r="B130" s="238"/>
      <c r="C130" s="239"/>
      <c r="D130" s="233" t="s">
        <v>182</v>
      </c>
      <c r="E130" s="240" t="s">
        <v>1</v>
      </c>
      <c r="F130" s="241" t="s">
        <v>2900</v>
      </c>
      <c r="G130" s="239"/>
      <c r="H130" s="242">
        <v>69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48" t="s">
        <v>182</v>
      </c>
      <c r="AU130" s="248" t="s">
        <v>85</v>
      </c>
      <c r="AV130" s="12" t="s">
        <v>85</v>
      </c>
      <c r="AW130" s="12" t="s">
        <v>32</v>
      </c>
      <c r="AX130" s="12" t="s">
        <v>76</v>
      </c>
      <c r="AY130" s="248" t="s">
        <v>173</v>
      </c>
    </row>
    <row r="131" s="13" customFormat="1">
      <c r="A131" s="13"/>
      <c r="B131" s="249"/>
      <c r="C131" s="250"/>
      <c r="D131" s="233" t="s">
        <v>182</v>
      </c>
      <c r="E131" s="251" t="s">
        <v>1</v>
      </c>
      <c r="F131" s="252" t="s">
        <v>184</v>
      </c>
      <c r="G131" s="250"/>
      <c r="H131" s="253">
        <v>69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9" t="s">
        <v>182</v>
      </c>
      <c r="AU131" s="259" t="s">
        <v>85</v>
      </c>
      <c r="AV131" s="13" t="s">
        <v>178</v>
      </c>
      <c r="AW131" s="13" t="s">
        <v>32</v>
      </c>
      <c r="AX131" s="13" t="s">
        <v>83</v>
      </c>
      <c r="AY131" s="259" t="s">
        <v>173</v>
      </c>
    </row>
    <row r="132" s="2" customFormat="1" ht="44.25" customHeight="1">
      <c r="A132" s="39"/>
      <c r="B132" s="40"/>
      <c r="C132" s="220" t="s">
        <v>178</v>
      </c>
      <c r="D132" s="220" t="s">
        <v>174</v>
      </c>
      <c r="E132" s="221" t="s">
        <v>2903</v>
      </c>
      <c r="F132" s="222" t="s">
        <v>2904</v>
      </c>
      <c r="G132" s="223" t="s">
        <v>462</v>
      </c>
      <c r="H132" s="224">
        <v>1</v>
      </c>
      <c r="I132" s="225"/>
      <c r="J132" s="226">
        <f>ROUND(I132*H132,2)</f>
        <v>0</v>
      </c>
      <c r="K132" s="222" t="s">
        <v>283</v>
      </c>
      <c r="L132" s="45"/>
      <c r="M132" s="227" t="s">
        <v>1</v>
      </c>
      <c r="N132" s="228" t="s">
        <v>41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251</v>
      </c>
      <c r="AT132" s="231" t="s">
        <v>174</v>
      </c>
      <c r="AU132" s="231" t="s">
        <v>85</v>
      </c>
      <c r="AY132" s="18" t="s">
        <v>173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83</v>
      </c>
      <c r="BK132" s="232">
        <f>ROUND(I132*H132,2)</f>
        <v>0</v>
      </c>
      <c r="BL132" s="18" t="s">
        <v>251</v>
      </c>
      <c r="BM132" s="231" t="s">
        <v>213</v>
      </c>
    </row>
    <row r="133" s="2" customFormat="1" ht="16.5" customHeight="1">
      <c r="A133" s="39"/>
      <c r="B133" s="40"/>
      <c r="C133" s="220" t="s">
        <v>198</v>
      </c>
      <c r="D133" s="220" t="s">
        <v>174</v>
      </c>
      <c r="E133" s="221" t="s">
        <v>2905</v>
      </c>
      <c r="F133" s="222" t="s">
        <v>2906</v>
      </c>
      <c r="G133" s="223" t="s">
        <v>1701</v>
      </c>
      <c r="H133" s="224">
        <v>2</v>
      </c>
      <c r="I133" s="225"/>
      <c r="J133" s="226">
        <f>ROUND(I133*H133,2)</f>
        <v>0</v>
      </c>
      <c r="K133" s="222" t="s">
        <v>1</v>
      </c>
      <c r="L133" s="45"/>
      <c r="M133" s="227" t="s">
        <v>1</v>
      </c>
      <c r="N133" s="228" t="s">
        <v>41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251</v>
      </c>
      <c r="AT133" s="231" t="s">
        <v>174</v>
      </c>
      <c r="AU133" s="231" t="s">
        <v>85</v>
      </c>
      <c r="AY133" s="18" t="s">
        <v>173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83</v>
      </c>
      <c r="BK133" s="232">
        <f>ROUND(I133*H133,2)</f>
        <v>0</v>
      </c>
      <c r="BL133" s="18" t="s">
        <v>251</v>
      </c>
      <c r="BM133" s="231" t="s">
        <v>224</v>
      </c>
    </row>
    <row r="134" s="2" customFormat="1" ht="16.5" customHeight="1">
      <c r="A134" s="39"/>
      <c r="B134" s="40"/>
      <c r="C134" s="220" t="s">
        <v>203</v>
      </c>
      <c r="D134" s="220" t="s">
        <v>174</v>
      </c>
      <c r="E134" s="221" t="s">
        <v>2907</v>
      </c>
      <c r="F134" s="222" t="s">
        <v>2908</v>
      </c>
      <c r="G134" s="223" t="s">
        <v>1701</v>
      </c>
      <c r="H134" s="224">
        <v>1</v>
      </c>
      <c r="I134" s="225"/>
      <c r="J134" s="226">
        <f>ROUND(I134*H134,2)</f>
        <v>0</v>
      </c>
      <c r="K134" s="222" t="s">
        <v>1</v>
      </c>
      <c r="L134" s="45"/>
      <c r="M134" s="227" t="s">
        <v>1</v>
      </c>
      <c r="N134" s="228" t="s">
        <v>41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251</v>
      </c>
      <c r="AT134" s="231" t="s">
        <v>174</v>
      </c>
      <c r="AU134" s="231" t="s">
        <v>85</v>
      </c>
      <c r="AY134" s="18" t="s">
        <v>173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83</v>
      </c>
      <c r="BK134" s="232">
        <f>ROUND(I134*H134,2)</f>
        <v>0</v>
      </c>
      <c r="BL134" s="18" t="s">
        <v>251</v>
      </c>
      <c r="BM134" s="231" t="s">
        <v>233</v>
      </c>
    </row>
    <row r="135" s="2" customFormat="1" ht="16.5" customHeight="1">
      <c r="A135" s="39"/>
      <c r="B135" s="40"/>
      <c r="C135" s="220" t="s">
        <v>208</v>
      </c>
      <c r="D135" s="220" t="s">
        <v>174</v>
      </c>
      <c r="E135" s="221" t="s">
        <v>2867</v>
      </c>
      <c r="F135" s="222" t="s">
        <v>2909</v>
      </c>
      <c r="G135" s="223" t="s">
        <v>1701</v>
      </c>
      <c r="H135" s="224">
        <v>2</v>
      </c>
      <c r="I135" s="225"/>
      <c r="J135" s="226">
        <f>ROUND(I135*H135,2)</f>
        <v>0</v>
      </c>
      <c r="K135" s="222" t="s">
        <v>1</v>
      </c>
      <c r="L135" s="45"/>
      <c r="M135" s="227" t="s">
        <v>1</v>
      </c>
      <c r="N135" s="228" t="s">
        <v>41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251</v>
      </c>
      <c r="AT135" s="231" t="s">
        <v>174</v>
      </c>
      <c r="AU135" s="231" t="s">
        <v>85</v>
      </c>
      <c r="AY135" s="18" t="s">
        <v>173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83</v>
      </c>
      <c r="BK135" s="232">
        <f>ROUND(I135*H135,2)</f>
        <v>0</v>
      </c>
      <c r="BL135" s="18" t="s">
        <v>251</v>
      </c>
      <c r="BM135" s="231" t="s">
        <v>242</v>
      </c>
    </row>
    <row r="136" s="2" customFormat="1" ht="16.5" customHeight="1">
      <c r="A136" s="39"/>
      <c r="B136" s="40"/>
      <c r="C136" s="220" t="s">
        <v>213</v>
      </c>
      <c r="D136" s="220" t="s">
        <v>174</v>
      </c>
      <c r="E136" s="221" t="s">
        <v>2910</v>
      </c>
      <c r="F136" s="222" t="s">
        <v>2911</v>
      </c>
      <c r="G136" s="223" t="s">
        <v>1701</v>
      </c>
      <c r="H136" s="224">
        <v>1</v>
      </c>
      <c r="I136" s="225"/>
      <c r="J136" s="226">
        <f>ROUND(I136*H136,2)</f>
        <v>0</v>
      </c>
      <c r="K136" s="222" t="s">
        <v>1</v>
      </c>
      <c r="L136" s="45"/>
      <c r="M136" s="227" t="s">
        <v>1</v>
      </c>
      <c r="N136" s="228" t="s">
        <v>41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251</v>
      </c>
      <c r="AT136" s="231" t="s">
        <v>174</v>
      </c>
      <c r="AU136" s="231" t="s">
        <v>85</v>
      </c>
      <c r="AY136" s="18" t="s">
        <v>173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83</v>
      </c>
      <c r="BK136" s="232">
        <f>ROUND(I136*H136,2)</f>
        <v>0</v>
      </c>
      <c r="BL136" s="18" t="s">
        <v>251</v>
      </c>
      <c r="BM136" s="231" t="s">
        <v>251</v>
      </c>
    </row>
    <row r="137" s="2" customFormat="1" ht="16.5" customHeight="1">
      <c r="A137" s="39"/>
      <c r="B137" s="40"/>
      <c r="C137" s="220" t="s">
        <v>218</v>
      </c>
      <c r="D137" s="220" t="s">
        <v>174</v>
      </c>
      <c r="E137" s="221" t="s">
        <v>2912</v>
      </c>
      <c r="F137" s="222" t="s">
        <v>2913</v>
      </c>
      <c r="G137" s="223" t="s">
        <v>1701</v>
      </c>
      <c r="H137" s="224">
        <v>1</v>
      </c>
      <c r="I137" s="225"/>
      <c r="J137" s="226">
        <f>ROUND(I137*H137,2)</f>
        <v>0</v>
      </c>
      <c r="K137" s="222" t="s">
        <v>1</v>
      </c>
      <c r="L137" s="45"/>
      <c r="M137" s="227" t="s">
        <v>1</v>
      </c>
      <c r="N137" s="228" t="s">
        <v>41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251</v>
      </c>
      <c r="AT137" s="231" t="s">
        <v>174</v>
      </c>
      <c r="AU137" s="231" t="s">
        <v>85</v>
      </c>
      <c r="AY137" s="18" t="s">
        <v>173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83</v>
      </c>
      <c r="BK137" s="232">
        <f>ROUND(I137*H137,2)</f>
        <v>0</v>
      </c>
      <c r="BL137" s="18" t="s">
        <v>251</v>
      </c>
      <c r="BM137" s="231" t="s">
        <v>327</v>
      </c>
    </row>
    <row r="138" s="2" customFormat="1" ht="16.5" customHeight="1">
      <c r="A138" s="39"/>
      <c r="B138" s="40"/>
      <c r="C138" s="220" t="s">
        <v>224</v>
      </c>
      <c r="D138" s="220" t="s">
        <v>174</v>
      </c>
      <c r="E138" s="221" t="s">
        <v>2914</v>
      </c>
      <c r="F138" s="222" t="s">
        <v>2915</v>
      </c>
      <c r="G138" s="223" t="s">
        <v>1701</v>
      </c>
      <c r="H138" s="224">
        <v>1</v>
      </c>
      <c r="I138" s="225"/>
      <c r="J138" s="226">
        <f>ROUND(I138*H138,2)</f>
        <v>0</v>
      </c>
      <c r="K138" s="222" t="s">
        <v>1</v>
      </c>
      <c r="L138" s="45"/>
      <c r="M138" s="227" t="s">
        <v>1</v>
      </c>
      <c r="N138" s="228" t="s">
        <v>41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251</v>
      </c>
      <c r="AT138" s="231" t="s">
        <v>174</v>
      </c>
      <c r="AU138" s="231" t="s">
        <v>85</v>
      </c>
      <c r="AY138" s="18" t="s">
        <v>173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83</v>
      </c>
      <c r="BK138" s="232">
        <f>ROUND(I138*H138,2)</f>
        <v>0</v>
      </c>
      <c r="BL138" s="18" t="s">
        <v>251</v>
      </c>
      <c r="BM138" s="231" t="s">
        <v>331</v>
      </c>
    </row>
    <row r="139" s="2" customFormat="1" ht="16.5" customHeight="1">
      <c r="A139" s="39"/>
      <c r="B139" s="40"/>
      <c r="C139" s="220" t="s">
        <v>228</v>
      </c>
      <c r="D139" s="220" t="s">
        <v>174</v>
      </c>
      <c r="E139" s="221" t="s">
        <v>2916</v>
      </c>
      <c r="F139" s="222" t="s">
        <v>2917</v>
      </c>
      <c r="G139" s="223" t="s">
        <v>1701</v>
      </c>
      <c r="H139" s="224">
        <v>1</v>
      </c>
      <c r="I139" s="225"/>
      <c r="J139" s="226">
        <f>ROUND(I139*H139,2)</f>
        <v>0</v>
      </c>
      <c r="K139" s="222" t="s">
        <v>1</v>
      </c>
      <c r="L139" s="45"/>
      <c r="M139" s="227" t="s">
        <v>1</v>
      </c>
      <c r="N139" s="228" t="s">
        <v>41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251</v>
      </c>
      <c r="AT139" s="231" t="s">
        <v>174</v>
      </c>
      <c r="AU139" s="231" t="s">
        <v>85</v>
      </c>
      <c r="AY139" s="18" t="s">
        <v>173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83</v>
      </c>
      <c r="BK139" s="232">
        <f>ROUND(I139*H139,2)</f>
        <v>0</v>
      </c>
      <c r="BL139" s="18" t="s">
        <v>251</v>
      </c>
      <c r="BM139" s="231" t="s">
        <v>334</v>
      </c>
    </row>
    <row r="140" s="2" customFormat="1" ht="16.5" customHeight="1">
      <c r="A140" s="39"/>
      <c r="B140" s="40"/>
      <c r="C140" s="220" t="s">
        <v>233</v>
      </c>
      <c r="D140" s="220" t="s">
        <v>174</v>
      </c>
      <c r="E140" s="221" t="s">
        <v>2918</v>
      </c>
      <c r="F140" s="222" t="s">
        <v>2919</v>
      </c>
      <c r="G140" s="223" t="s">
        <v>1701</v>
      </c>
      <c r="H140" s="224">
        <v>1</v>
      </c>
      <c r="I140" s="225"/>
      <c r="J140" s="226">
        <f>ROUND(I140*H140,2)</f>
        <v>0</v>
      </c>
      <c r="K140" s="222" t="s">
        <v>1</v>
      </c>
      <c r="L140" s="45"/>
      <c r="M140" s="227" t="s">
        <v>1</v>
      </c>
      <c r="N140" s="228" t="s">
        <v>41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251</v>
      </c>
      <c r="AT140" s="231" t="s">
        <v>174</v>
      </c>
      <c r="AU140" s="231" t="s">
        <v>85</v>
      </c>
      <c r="AY140" s="18" t="s">
        <v>173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83</v>
      </c>
      <c r="BK140" s="232">
        <f>ROUND(I140*H140,2)</f>
        <v>0</v>
      </c>
      <c r="BL140" s="18" t="s">
        <v>251</v>
      </c>
      <c r="BM140" s="231" t="s">
        <v>338</v>
      </c>
    </row>
    <row r="141" s="2" customFormat="1" ht="16.5" customHeight="1">
      <c r="A141" s="39"/>
      <c r="B141" s="40"/>
      <c r="C141" s="220" t="s">
        <v>237</v>
      </c>
      <c r="D141" s="220" t="s">
        <v>174</v>
      </c>
      <c r="E141" s="221" t="s">
        <v>2920</v>
      </c>
      <c r="F141" s="222" t="s">
        <v>2921</v>
      </c>
      <c r="G141" s="223" t="s">
        <v>1701</v>
      </c>
      <c r="H141" s="224">
        <v>1</v>
      </c>
      <c r="I141" s="225"/>
      <c r="J141" s="226">
        <f>ROUND(I141*H141,2)</f>
        <v>0</v>
      </c>
      <c r="K141" s="222" t="s">
        <v>1</v>
      </c>
      <c r="L141" s="45"/>
      <c r="M141" s="227" t="s">
        <v>1</v>
      </c>
      <c r="N141" s="228" t="s">
        <v>41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251</v>
      </c>
      <c r="AT141" s="231" t="s">
        <v>174</v>
      </c>
      <c r="AU141" s="231" t="s">
        <v>85</v>
      </c>
      <c r="AY141" s="18" t="s">
        <v>173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83</v>
      </c>
      <c r="BK141" s="232">
        <f>ROUND(I141*H141,2)</f>
        <v>0</v>
      </c>
      <c r="BL141" s="18" t="s">
        <v>251</v>
      </c>
      <c r="BM141" s="231" t="s">
        <v>341</v>
      </c>
    </row>
    <row r="142" s="2" customFormat="1" ht="16.5" customHeight="1">
      <c r="A142" s="39"/>
      <c r="B142" s="40"/>
      <c r="C142" s="220" t="s">
        <v>242</v>
      </c>
      <c r="D142" s="220" t="s">
        <v>174</v>
      </c>
      <c r="E142" s="221" t="s">
        <v>2922</v>
      </c>
      <c r="F142" s="222" t="s">
        <v>2923</v>
      </c>
      <c r="G142" s="223" t="s">
        <v>1701</v>
      </c>
      <c r="H142" s="224">
        <v>1</v>
      </c>
      <c r="I142" s="225"/>
      <c r="J142" s="226">
        <f>ROUND(I142*H142,2)</f>
        <v>0</v>
      </c>
      <c r="K142" s="222" t="s">
        <v>1</v>
      </c>
      <c r="L142" s="45"/>
      <c r="M142" s="227" t="s">
        <v>1</v>
      </c>
      <c r="N142" s="228" t="s">
        <v>41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251</v>
      </c>
      <c r="AT142" s="231" t="s">
        <v>174</v>
      </c>
      <c r="AU142" s="231" t="s">
        <v>85</v>
      </c>
      <c r="AY142" s="18" t="s">
        <v>173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83</v>
      </c>
      <c r="BK142" s="232">
        <f>ROUND(I142*H142,2)</f>
        <v>0</v>
      </c>
      <c r="BL142" s="18" t="s">
        <v>251</v>
      </c>
      <c r="BM142" s="231" t="s">
        <v>344</v>
      </c>
    </row>
    <row r="143" s="2" customFormat="1" ht="33" customHeight="1">
      <c r="A143" s="39"/>
      <c r="B143" s="40"/>
      <c r="C143" s="220" t="s">
        <v>8</v>
      </c>
      <c r="D143" s="220" t="s">
        <v>174</v>
      </c>
      <c r="E143" s="221" t="s">
        <v>2924</v>
      </c>
      <c r="F143" s="222" t="s">
        <v>2925</v>
      </c>
      <c r="G143" s="223" t="s">
        <v>353</v>
      </c>
      <c r="H143" s="224">
        <v>16</v>
      </c>
      <c r="I143" s="225"/>
      <c r="J143" s="226">
        <f>ROUND(I143*H143,2)</f>
        <v>0</v>
      </c>
      <c r="K143" s="222" t="s">
        <v>283</v>
      </c>
      <c r="L143" s="45"/>
      <c r="M143" s="227" t="s">
        <v>1</v>
      </c>
      <c r="N143" s="228" t="s">
        <v>41</v>
      </c>
      <c r="O143" s="92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251</v>
      </c>
      <c r="AT143" s="231" t="s">
        <v>174</v>
      </c>
      <c r="AU143" s="231" t="s">
        <v>85</v>
      </c>
      <c r="AY143" s="18" t="s">
        <v>173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83</v>
      </c>
      <c r="BK143" s="232">
        <f>ROUND(I143*H143,2)</f>
        <v>0</v>
      </c>
      <c r="BL143" s="18" t="s">
        <v>251</v>
      </c>
      <c r="BM143" s="231" t="s">
        <v>354</v>
      </c>
    </row>
    <row r="144" s="2" customFormat="1" ht="33" customHeight="1">
      <c r="A144" s="39"/>
      <c r="B144" s="40"/>
      <c r="C144" s="220" t="s">
        <v>251</v>
      </c>
      <c r="D144" s="220" t="s">
        <v>174</v>
      </c>
      <c r="E144" s="221" t="s">
        <v>2926</v>
      </c>
      <c r="F144" s="222" t="s">
        <v>2927</v>
      </c>
      <c r="G144" s="223" t="s">
        <v>353</v>
      </c>
      <c r="H144" s="224">
        <v>21</v>
      </c>
      <c r="I144" s="225"/>
      <c r="J144" s="226">
        <f>ROUND(I144*H144,2)</f>
        <v>0</v>
      </c>
      <c r="K144" s="222" t="s">
        <v>283</v>
      </c>
      <c r="L144" s="45"/>
      <c r="M144" s="227" t="s">
        <v>1</v>
      </c>
      <c r="N144" s="228" t="s">
        <v>41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251</v>
      </c>
      <c r="AT144" s="231" t="s">
        <v>174</v>
      </c>
      <c r="AU144" s="231" t="s">
        <v>85</v>
      </c>
      <c r="AY144" s="18" t="s">
        <v>173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83</v>
      </c>
      <c r="BK144" s="232">
        <f>ROUND(I144*H144,2)</f>
        <v>0</v>
      </c>
      <c r="BL144" s="18" t="s">
        <v>251</v>
      </c>
      <c r="BM144" s="231" t="s">
        <v>358</v>
      </c>
    </row>
    <row r="145" s="2" customFormat="1" ht="33" customHeight="1">
      <c r="A145" s="39"/>
      <c r="B145" s="40"/>
      <c r="C145" s="220" t="s">
        <v>256</v>
      </c>
      <c r="D145" s="220" t="s">
        <v>174</v>
      </c>
      <c r="E145" s="221" t="s">
        <v>2928</v>
      </c>
      <c r="F145" s="222" t="s">
        <v>2929</v>
      </c>
      <c r="G145" s="223" t="s">
        <v>353</v>
      </c>
      <c r="H145" s="224">
        <v>13</v>
      </c>
      <c r="I145" s="225"/>
      <c r="J145" s="226">
        <f>ROUND(I145*H145,2)</f>
        <v>0</v>
      </c>
      <c r="K145" s="222" t="s">
        <v>283</v>
      </c>
      <c r="L145" s="45"/>
      <c r="M145" s="227" t="s">
        <v>1</v>
      </c>
      <c r="N145" s="228" t="s">
        <v>41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251</v>
      </c>
      <c r="AT145" s="231" t="s">
        <v>174</v>
      </c>
      <c r="AU145" s="231" t="s">
        <v>85</v>
      </c>
      <c r="AY145" s="18" t="s">
        <v>173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83</v>
      </c>
      <c r="BK145" s="232">
        <f>ROUND(I145*H145,2)</f>
        <v>0</v>
      </c>
      <c r="BL145" s="18" t="s">
        <v>251</v>
      </c>
      <c r="BM145" s="231" t="s">
        <v>362</v>
      </c>
    </row>
    <row r="146" s="2" customFormat="1" ht="33" customHeight="1">
      <c r="A146" s="39"/>
      <c r="B146" s="40"/>
      <c r="C146" s="220" t="s">
        <v>327</v>
      </c>
      <c r="D146" s="220" t="s">
        <v>174</v>
      </c>
      <c r="E146" s="221" t="s">
        <v>2930</v>
      </c>
      <c r="F146" s="222" t="s">
        <v>2931</v>
      </c>
      <c r="G146" s="223" t="s">
        <v>353</v>
      </c>
      <c r="H146" s="224">
        <v>19</v>
      </c>
      <c r="I146" s="225"/>
      <c r="J146" s="226">
        <f>ROUND(I146*H146,2)</f>
        <v>0</v>
      </c>
      <c r="K146" s="222" t="s">
        <v>283</v>
      </c>
      <c r="L146" s="45"/>
      <c r="M146" s="227" t="s">
        <v>1</v>
      </c>
      <c r="N146" s="228" t="s">
        <v>41</v>
      </c>
      <c r="O146" s="92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251</v>
      </c>
      <c r="AT146" s="231" t="s">
        <v>174</v>
      </c>
      <c r="AU146" s="231" t="s">
        <v>85</v>
      </c>
      <c r="AY146" s="18" t="s">
        <v>173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83</v>
      </c>
      <c r="BK146" s="232">
        <f>ROUND(I146*H146,2)</f>
        <v>0</v>
      </c>
      <c r="BL146" s="18" t="s">
        <v>251</v>
      </c>
      <c r="BM146" s="231" t="s">
        <v>368</v>
      </c>
    </row>
    <row r="147" s="2" customFormat="1" ht="55.5" customHeight="1">
      <c r="A147" s="39"/>
      <c r="B147" s="40"/>
      <c r="C147" s="220" t="s">
        <v>369</v>
      </c>
      <c r="D147" s="220" t="s">
        <v>174</v>
      </c>
      <c r="E147" s="221" t="s">
        <v>2932</v>
      </c>
      <c r="F147" s="222" t="s">
        <v>2933</v>
      </c>
      <c r="G147" s="223" t="s">
        <v>353</v>
      </c>
      <c r="H147" s="224">
        <v>37</v>
      </c>
      <c r="I147" s="225"/>
      <c r="J147" s="226">
        <f>ROUND(I147*H147,2)</f>
        <v>0</v>
      </c>
      <c r="K147" s="222" t="s">
        <v>283</v>
      </c>
      <c r="L147" s="45"/>
      <c r="M147" s="227" t="s">
        <v>1</v>
      </c>
      <c r="N147" s="228" t="s">
        <v>41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251</v>
      </c>
      <c r="AT147" s="231" t="s">
        <v>174</v>
      </c>
      <c r="AU147" s="231" t="s">
        <v>85</v>
      </c>
      <c r="AY147" s="18" t="s">
        <v>173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83</v>
      </c>
      <c r="BK147" s="232">
        <f>ROUND(I147*H147,2)</f>
        <v>0</v>
      </c>
      <c r="BL147" s="18" t="s">
        <v>251</v>
      </c>
      <c r="BM147" s="231" t="s">
        <v>370</v>
      </c>
    </row>
    <row r="148" s="12" customFormat="1">
      <c r="A148" s="12"/>
      <c r="B148" s="238"/>
      <c r="C148" s="239"/>
      <c r="D148" s="233" t="s">
        <v>182</v>
      </c>
      <c r="E148" s="240" t="s">
        <v>1</v>
      </c>
      <c r="F148" s="241" t="s">
        <v>2934</v>
      </c>
      <c r="G148" s="239"/>
      <c r="H148" s="242">
        <v>37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48" t="s">
        <v>182</v>
      </c>
      <c r="AU148" s="248" t="s">
        <v>85</v>
      </c>
      <c r="AV148" s="12" t="s">
        <v>85</v>
      </c>
      <c r="AW148" s="12" t="s">
        <v>32</v>
      </c>
      <c r="AX148" s="12" t="s">
        <v>76</v>
      </c>
      <c r="AY148" s="248" t="s">
        <v>173</v>
      </c>
    </row>
    <row r="149" s="13" customFormat="1">
      <c r="A149" s="13"/>
      <c r="B149" s="249"/>
      <c r="C149" s="250"/>
      <c r="D149" s="233" t="s">
        <v>182</v>
      </c>
      <c r="E149" s="251" t="s">
        <v>1</v>
      </c>
      <c r="F149" s="252" t="s">
        <v>184</v>
      </c>
      <c r="G149" s="250"/>
      <c r="H149" s="253">
        <v>37</v>
      </c>
      <c r="I149" s="254"/>
      <c r="J149" s="250"/>
      <c r="K149" s="250"/>
      <c r="L149" s="255"/>
      <c r="M149" s="256"/>
      <c r="N149" s="257"/>
      <c r="O149" s="257"/>
      <c r="P149" s="257"/>
      <c r="Q149" s="257"/>
      <c r="R149" s="257"/>
      <c r="S149" s="257"/>
      <c r="T149" s="25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9" t="s">
        <v>182</v>
      </c>
      <c r="AU149" s="259" t="s">
        <v>85</v>
      </c>
      <c r="AV149" s="13" t="s">
        <v>178</v>
      </c>
      <c r="AW149" s="13" t="s">
        <v>32</v>
      </c>
      <c r="AX149" s="13" t="s">
        <v>83</v>
      </c>
      <c r="AY149" s="259" t="s">
        <v>173</v>
      </c>
    </row>
    <row r="150" s="2" customFormat="1" ht="55.5" customHeight="1">
      <c r="A150" s="39"/>
      <c r="B150" s="40"/>
      <c r="C150" s="220" t="s">
        <v>331</v>
      </c>
      <c r="D150" s="220" t="s">
        <v>174</v>
      </c>
      <c r="E150" s="221" t="s">
        <v>2935</v>
      </c>
      <c r="F150" s="222" t="s">
        <v>2936</v>
      </c>
      <c r="G150" s="223" t="s">
        <v>353</v>
      </c>
      <c r="H150" s="224">
        <v>32</v>
      </c>
      <c r="I150" s="225"/>
      <c r="J150" s="226">
        <f>ROUND(I150*H150,2)</f>
        <v>0</v>
      </c>
      <c r="K150" s="222" t="s">
        <v>283</v>
      </c>
      <c r="L150" s="45"/>
      <c r="M150" s="227" t="s">
        <v>1</v>
      </c>
      <c r="N150" s="228" t="s">
        <v>41</v>
      </c>
      <c r="O150" s="92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251</v>
      </c>
      <c r="AT150" s="231" t="s">
        <v>174</v>
      </c>
      <c r="AU150" s="231" t="s">
        <v>85</v>
      </c>
      <c r="AY150" s="18" t="s">
        <v>173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83</v>
      </c>
      <c r="BK150" s="232">
        <f>ROUND(I150*H150,2)</f>
        <v>0</v>
      </c>
      <c r="BL150" s="18" t="s">
        <v>251</v>
      </c>
      <c r="BM150" s="231" t="s">
        <v>373</v>
      </c>
    </row>
    <row r="151" s="12" customFormat="1">
      <c r="A151" s="12"/>
      <c r="B151" s="238"/>
      <c r="C151" s="239"/>
      <c r="D151" s="233" t="s">
        <v>182</v>
      </c>
      <c r="E151" s="240" t="s">
        <v>1</v>
      </c>
      <c r="F151" s="241" t="s">
        <v>2937</v>
      </c>
      <c r="G151" s="239"/>
      <c r="H151" s="242">
        <v>32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48" t="s">
        <v>182</v>
      </c>
      <c r="AU151" s="248" t="s">
        <v>85</v>
      </c>
      <c r="AV151" s="12" t="s">
        <v>85</v>
      </c>
      <c r="AW151" s="12" t="s">
        <v>32</v>
      </c>
      <c r="AX151" s="12" t="s">
        <v>76</v>
      </c>
      <c r="AY151" s="248" t="s">
        <v>173</v>
      </c>
    </row>
    <row r="152" s="13" customFormat="1">
      <c r="A152" s="13"/>
      <c r="B152" s="249"/>
      <c r="C152" s="250"/>
      <c r="D152" s="233" t="s">
        <v>182</v>
      </c>
      <c r="E152" s="251" t="s">
        <v>1</v>
      </c>
      <c r="F152" s="252" t="s">
        <v>184</v>
      </c>
      <c r="G152" s="250"/>
      <c r="H152" s="253">
        <v>32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9" t="s">
        <v>182</v>
      </c>
      <c r="AU152" s="259" t="s">
        <v>85</v>
      </c>
      <c r="AV152" s="13" t="s">
        <v>178</v>
      </c>
      <c r="AW152" s="13" t="s">
        <v>32</v>
      </c>
      <c r="AX152" s="13" t="s">
        <v>83</v>
      </c>
      <c r="AY152" s="259" t="s">
        <v>173</v>
      </c>
    </row>
    <row r="153" s="2" customFormat="1" ht="37.8" customHeight="1">
      <c r="A153" s="39"/>
      <c r="B153" s="40"/>
      <c r="C153" s="220" t="s">
        <v>7</v>
      </c>
      <c r="D153" s="220" t="s">
        <v>174</v>
      </c>
      <c r="E153" s="221" t="s">
        <v>2883</v>
      </c>
      <c r="F153" s="222" t="s">
        <v>2938</v>
      </c>
      <c r="G153" s="223" t="s">
        <v>282</v>
      </c>
      <c r="H153" s="224">
        <v>1</v>
      </c>
      <c r="I153" s="225"/>
      <c r="J153" s="226">
        <f>ROUND(I153*H153,2)</f>
        <v>0</v>
      </c>
      <c r="K153" s="222" t="s">
        <v>1</v>
      </c>
      <c r="L153" s="45"/>
      <c r="M153" s="227" t="s">
        <v>1</v>
      </c>
      <c r="N153" s="228" t="s">
        <v>41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251</v>
      </c>
      <c r="AT153" s="231" t="s">
        <v>174</v>
      </c>
      <c r="AU153" s="231" t="s">
        <v>85</v>
      </c>
      <c r="AY153" s="18" t="s">
        <v>173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83</v>
      </c>
      <c r="BK153" s="232">
        <f>ROUND(I153*H153,2)</f>
        <v>0</v>
      </c>
      <c r="BL153" s="18" t="s">
        <v>251</v>
      </c>
      <c r="BM153" s="231" t="s">
        <v>455</v>
      </c>
    </row>
    <row r="154" s="2" customFormat="1" ht="37.8" customHeight="1">
      <c r="A154" s="39"/>
      <c r="B154" s="40"/>
      <c r="C154" s="220" t="s">
        <v>334</v>
      </c>
      <c r="D154" s="220" t="s">
        <v>174</v>
      </c>
      <c r="E154" s="221" t="s">
        <v>2939</v>
      </c>
      <c r="F154" s="222" t="s">
        <v>2940</v>
      </c>
      <c r="G154" s="223" t="s">
        <v>470</v>
      </c>
      <c r="H154" s="224">
        <v>2</v>
      </c>
      <c r="I154" s="225"/>
      <c r="J154" s="226">
        <f>ROUND(I154*H154,2)</f>
        <v>0</v>
      </c>
      <c r="K154" s="222" t="s">
        <v>283</v>
      </c>
      <c r="L154" s="45"/>
      <c r="M154" s="227" t="s">
        <v>1</v>
      </c>
      <c r="N154" s="228" t="s">
        <v>41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251</v>
      </c>
      <c r="AT154" s="231" t="s">
        <v>174</v>
      </c>
      <c r="AU154" s="231" t="s">
        <v>85</v>
      </c>
      <c r="AY154" s="18" t="s">
        <v>173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83</v>
      </c>
      <c r="BK154" s="232">
        <f>ROUND(I154*H154,2)</f>
        <v>0</v>
      </c>
      <c r="BL154" s="18" t="s">
        <v>251</v>
      </c>
      <c r="BM154" s="231" t="s">
        <v>463</v>
      </c>
    </row>
    <row r="155" s="2" customFormat="1" ht="24.15" customHeight="1">
      <c r="A155" s="39"/>
      <c r="B155" s="40"/>
      <c r="C155" s="220" t="s">
        <v>464</v>
      </c>
      <c r="D155" s="220" t="s">
        <v>174</v>
      </c>
      <c r="E155" s="221" t="s">
        <v>2941</v>
      </c>
      <c r="F155" s="222" t="s">
        <v>2942</v>
      </c>
      <c r="G155" s="223" t="s">
        <v>470</v>
      </c>
      <c r="H155" s="224">
        <v>2</v>
      </c>
      <c r="I155" s="225"/>
      <c r="J155" s="226">
        <f>ROUND(I155*H155,2)</f>
        <v>0</v>
      </c>
      <c r="K155" s="222" t="s">
        <v>283</v>
      </c>
      <c r="L155" s="45"/>
      <c r="M155" s="227" t="s">
        <v>1</v>
      </c>
      <c r="N155" s="228" t="s">
        <v>41</v>
      </c>
      <c r="O155" s="92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251</v>
      </c>
      <c r="AT155" s="231" t="s">
        <v>174</v>
      </c>
      <c r="AU155" s="231" t="s">
        <v>85</v>
      </c>
      <c r="AY155" s="18" t="s">
        <v>173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83</v>
      </c>
      <c r="BK155" s="232">
        <f>ROUND(I155*H155,2)</f>
        <v>0</v>
      </c>
      <c r="BL155" s="18" t="s">
        <v>251</v>
      </c>
      <c r="BM155" s="231" t="s">
        <v>467</v>
      </c>
    </row>
    <row r="156" s="2" customFormat="1" ht="24.15" customHeight="1">
      <c r="A156" s="39"/>
      <c r="B156" s="40"/>
      <c r="C156" s="220" t="s">
        <v>338</v>
      </c>
      <c r="D156" s="220" t="s">
        <v>174</v>
      </c>
      <c r="E156" s="221" t="s">
        <v>2943</v>
      </c>
      <c r="F156" s="222" t="s">
        <v>2944</v>
      </c>
      <c r="G156" s="223" t="s">
        <v>470</v>
      </c>
      <c r="H156" s="224">
        <v>6</v>
      </c>
      <c r="I156" s="225"/>
      <c r="J156" s="226">
        <f>ROUND(I156*H156,2)</f>
        <v>0</v>
      </c>
      <c r="K156" s="222" t="s">
        <v>283</v>
      </c>
      <c r="L156" s="45"/>
      <c r="M156" s="227" t="s">
        <v>1</v>
      </c>
      <c r="N156" s="228" t="s">
        <v>41</v>
      </c>
      <c r="O156" s="92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251</v>
      </c>
      <c r="AT156" s="231" t="s">
        <v>174</v>
      </c>
      <c r="AU156" s="231" t="s">
        <v>85</v>
      </c>
      <c r="AY156" s="18" t="s">
        <v>173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83</v>
      </c>
      <c r="BK156" s="232">
        <f>ROUND(I156*H156,2)</f>
        <v>0</v>
      </c>
      <c r="BL156" s="18" t="s">
        <v>251</v>
      </c>
      <c r="BM156" s="231" t="s">
        <v>471</v>
      </c>
    </row>
    <row r="157" s="2" customFormat="1" ht="24.15" customHeight="1">
      <c r="A157" s="39"/>
      <c r="B157" s="40"/>
      <c r="C157" s="220" t="s">
        <v>472</v>
      </c>
      <c r="D157" s="220" t="s">
        <v>174</v>
      </c>
      <c r="E157" s="221" t="s">
        <v>2945</v>
      </c>
      <c r="F157" s="222" t="s">
        <v>2946</v>
      </c>
      <c r="G157" s="223" t="s">
        <v>470</v>
      </c>
      <c r="H157" s="224">
        <v>1</v>
      </c>
      <c r="I157" s="225"/>
      <c r="J157" s="226">
        <f>ROUND(I157*H157,2)</f>
        <v>0</v>
      </c>
      <c r="K157" s="222" t="s">
        <v>283</v>
      </c>
      <c r="L157" s="45"/>
      <c r="M157" s="227" t="s">
        <v>1</v>
      </c>
      <c r="N157" s="228" t="s">
        <v>41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251</v>
      </c>
      <c r="AT157" s="231" t="s">
        <v>174</v>
      </c>
      <c r="AU157" s="231" t="s">
        <v>85</v>
      </c>
      <c r="AY157" s="18" t="s">
        <v>173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83</v>
      </c>
      <c r="BK157" s="232">
        <f>ROUND(I157*H157,2)</f>
        <v>0</v>
      </c>
      <c r="BL157" s="18" t="s">
        <v>251</v>
      </c>
      <c r="BM157" s="231" t="s">
        <v>475</v>
      </c>
    </row>
    <row r="158" s="2" customFormat="1" ht="16.5" customHeight="1">
      <c r="A158" s="39"/>
      <c r="B158" s="40"/>
      <c r="C158" s="220" t="s">
        <v>341</v>
      </c>
      <c r="D158" s="220" t="s">
        <v>174</v>
      </c>
      <c r="E158" s="221" t="s">
        <v>2947</v>
      </c>
      <c r="F158" s="222" t="s">
        <v>2948</v>
      </c>
      <c r="G158" s="223" t="s">
        <v>1701</v>
      </c>
      <c r="H158" s="224">
        <v>4</v>
      </c>
      <c r="I158" s="225"/>
      <c r="J158" s="226">
        <f>ROUND(I158*H158,2)</f>
        <v>0</v>
      </c>
      <c r="K158" s="222" t="s">
        <v>1</v>
      </c>
      <c r="L158" s="45"/>
      <c r="M158" s="227" t="s">
        <v>1</v>
      </c>
      <c r="N158" s="228" t="s">
        <v>41</v>
      </c>
      <c r="O158" s="92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251</v>
      </c>
      <c r="AT158" s="231" t="s">
        <v>174</v>
      </c>
      <c r="AU158" s="231" t="s">
        <v>85</v>
      </c>
      <c r="AY158" s="18" t="s">
        <v>173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83</v>
      </c>
      <c r="BK158" s="232">
        <f>ROUND(I158*H158,2)</f>
        <v>0</v>
      </c>
      <c r="BL158" s="18" t="s">
        <v>251</v>
      </c>
      <c r="BM158" s="231" t="s">
        <v>479</v>
      </c>
    </row>
    <row r="159" s="2" customFormat="1" ht="33" customHeight="1">
      <c r="A159" s="39"/>
      <c r="B159" s="40"/>
      <c r="C159" s="220" t="s">
        <v>481</v>
      </c>
      <c r="D159" s="220" t="s">
        <v>174</v>
      </c>
      <c r="E159" s="221" t="s">
        <v>2949</v>
      </c>
      <c r="F159" s="222" t="s">
        <v>2950</v>
      </c>
      <c r="G159" s="223" t="s">
        <v>470</v>
      </c>
      <c r="H159" s="224">
        <v>3</v>
      </c>
      <c r="I159" s="225"/>
      <c r="J159" s="226">
        <f>ROUND(I159*H159,2)</f>
        <v>0</v>
      </c>
      <c r="K159" s="222" t="s">
        <v>283</v>
      </c>
      <c r="L159" s="45"/>
      <c r="M159" s="227" t="s">
        <v>1</v>
      </c>
      <c r="N159" s="228" t="s">
        <v>41</v>
      </c>
      <c r="O159" s="92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251</v>
      </c>
      <c r="AT159" s="231" t="s">
        <v>174</v>
      </c>
      <c r="AU159" s="231" t="s">
        <v>85</v>
      </c>
      <c r="AY159" s="18" t="s">
        <v>173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83</v>
      </c>
      <c r="BK159" s="232">
        <f>ROUND(I159*H159,2)</f>
        <v>0</v>
      </c>
      <c r="BL159" s="18" t="s">
        <v>251</v>
      </c>
      <c r="BM159" s="231" t="s">
        <v>484</v>
      </c>
    </row>
    <row r="160" s="2" customFormat="1" ht="16.5" customHeight="1">
      <c r="A160" s="39"/>
      <c r="B160" s="40"/>
      <c r="C160" s="275" t="s">
        <v>344</v>
      </c>
      <c r="D160" s="275" t="s">
        <v>335</v>
      </c>
      <c r="E160" s="276" t="s">
        <v>2951</v>
      </c>
      <c r="F160" s="277" t="s">
        <v>2952</v>
      </c>
      <c r="G160" s="278" t="s">
        <v>470</v>
      </c>
      <c r="H160" s="279">
        <v>3</v>
      </c>
      <c r="I160" s="280"/>
      <c r="J160" s="281">
        <f>ROUND(I160*H160,2)</f>
        <v>0</v>
      </c>
      <c r="K160" s="277" t="s">
        <v>1</v>
      </c>
      <c r="L160" s="282"/>
      <c r="M160" s="283" t="s">
        <v>1</v>
      </c>
      <c r="N160" s="284" t="s">
        <v>41</v>
      </c>
      <c r="O160" s="92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358</v>
      </c>
      <c r="AT160" s="231" t="s">
        <v>335</v>
      </c>
      <c r="AU160" s="231" t="s">
        <v>85</v>
      </c>
      <c r="AY160" s="18" t="s">
        <v>173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83</v>
      </c>
      <c r="BK160" s="232">
        <f>ROUND(I160*H160,2)</f>
        <v>0</v>
      </c>
      <c r="BL160" s="18" t="s">
        <v>251</v>
      </c>
      <c r="BM160" s="231" t="s">
        <v>488</v>
      </c>
    </row>
    <row r="161" s="2" customFormat="1" ht="16.5" customHeight="1">
      <c r="A161" s="39"/>
      <c r="B161" s="40"/>
      <c r="C161" s="220" t="s">
        <v>490</v>
      </c>
      <c r="D161" s="220" t="s">
        <v>174</v>
      </c>
      <c r="E161" s="221" t="s">
        <v>2885</v>
      </c>
      <c r="F161" s="222" t="s">
        <v>2953</v>
      </c>
      <c r="G161" s="223" t="s">
        <v>1701</v>
      </c>
      <c r="H161" s="224">
        <v>3</v>
      </c>
      <c r="I161" s="225"/>
      <c r="J161" s="226">
        <f>ROUND(I161*H161,2)</f>
        <v>0</v>
      </c>
      <c r="K161" s="222" t="s">
        <v>1</v>
      </c>
      <c r="L161" s="45"/>
      <c r="M161" s="227" t="s">
        <v>1</v>
      </c>
      <c r="N161" s="228" t="s">
        <v>41</v>
      </c>
      <c r="O161" s="92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1" t="s">
        <v>251</v>
      </c>
      <c r="AT161" s="231" t="s">
        <v>174</v>
      </c>
      <c r="AU161" s="231" t="s">
        <v>85</v>
      </c>
      <c r="AY161" s="18" t="s">
        <v>173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83</v>
      </c>
      <c r="BK161" s="232">
        <f>ROUND(I161*H161,2)</f>
        <v>0</v>
      </c>
      <c r="BL161" s="18" t="s">
        <v>251</v>
      </c>
      <c r="BM161" s="231" t="s">
        <v>493</v>
      </c>
    </row>
    <row r="162" s="2" customFormat="1" ht="49.05" customHeight="1">
      <c r="A162" s="39"/>
      <c r="B162" s="40"/>
      <c r="C162" s="220" t="s">
        <v>354</v>
      </c>
      <c r="D162" s="220" t="s">
        <v>174</v>
      </c>
      <c r="E162" s="221" t="s">
        <v>2954</v>
      </c>
      <c r="F162" s="222" t="s">
        <v>2955</v>
      </c>
      <c r="G162" s="223" t="s">
        <v>282</v>
      </c>
      <c r="H162" s="224">
        <v>1</v>
      </c>
      <c r="I162" s="225"/>
      <c r="J162" s="226">
        <f>ROUND(I162*H162,2)</f>
        <v>0</v>
      </c>
      <c r="K162" s="222" t="s">
        <v>1</v>
      </c>
      <c r="L162" s="45"/>
      <c r="M162" s="227" t="s">
        <v>1</v>
      </c>
      <c r="N162" s="228" t="s">
        <v>41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251</v>
      </c>
      <c r="AT162" s="231" t="s">
        <v>174</v>
      </c>
      <c r="AU162" s="231" t="s">
        <v>85</v>
      </c>
      <c r="AY162" s="18" t="s">
        <v>173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83</v>
      </c>
      <c r="BK162" s="232">
        <f>ROUND(I162*H162,2)</f>
        <v>0</v>
      </c>
      <c r="BL162" s="18" t="s">
        <v>251</v>
      </c>
      <c r="BM162" s="231" t="s">
        <v>497</v>
      </c>
    </row>
    <row r="163" s="2" customFormat="1" ht="16.5" customHeight="1">
      <c r="A163" s="39"/>
      <c r="B163" s="40"/>
      <c r="C163" s="220" t="s">
        <v>499</v>
      </c>
      <c r="D163" s="220" t="s">
        <v>174</v>
      </c>
      <c r="E163" s="221" t="s">
        <v>2956</v>
      </c>
      <c r="F163" s="222" t="s">
        <v>2884</v>
      </c>
      <c r="G163" s="223" t="s">
        <v>282</v>
      </c>
      <c r="H163" s="224">
        <v>1</v>
      </c>
      <c r="I163" s="225"/>
      <c r="J163" s="226">
        <f>ROUND(I163*H163,2)</f>
        <v>0</v>
      </c>
      <c r="K163" s="222" t="s">
        <v>1</v>
      </c>
      <c r="L163" s="45"/>
      <c r="M163" s="227" t="s">
        <v>1</v>
      </c>
      <c r="N163" s="228" t="s">
        <v>41</v>
      </c>
      <c r="O163" s="92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251</v>
      </c>
      <c r="AT163" s="231" t="s">
        <v>174</v>
      </c>
      <c r="AU163" s="231" t="s">
        <v>85</v>
      </c>
      <c r="AY163" s="18" t="s">
        <v>173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83</v>
      </c>
      <c r="BK163" s="232">
        <f>ROUND(I163*H163,2)</f>
        <v>0</v>
      </c>
      <c r="BL163" s="18" t="s">
        <v>251</v>
      </c>
      <c r="BM163" s="231" t="s">
        <v>502</v>
      </c>
    </row>
    <row r="164" s="2" customFormat="1" ht="44.25" customHeight="1">
      <c r="A164" s="39"/>
      <c r="B164" s="40"/>
      <c r="C164" s="220" t="s">
        <v>358</v>
      </c>
      <c r="D164" s="220" t="s">
        <v>174</v>
      </c>
      <c r="E164" s="221" t="s">
        <v>2957</v>
      </c>
      <c r="F164" s="222" t="s">
        <v>2958</v>
      </c>
      <c r="G164" s="223" t="s">
        <v>221</v>
      </c>
      <c r="H164" s="224">
        <v>0.155</v>
      </c>
      <c r="I164" s="225"/>
      <c r="J164" s="226">
        <f>ROUND(I164*H164,2)</f>
        <v>0</v>
      </c>
      <c r="K164" s="222" t="s">
        <v>283</v>
      </c>
      <c r="L164" s="45"/>
      <c r="M164" s="263" t="s">
        <v>1</v>
      </c>
      <c r="N164" s="264" t="s">
        <v>41</v>
      </c>
      <c r="O164" s="265"/>
      <c r="P164" s="266">
        <f>O164*H164</f>
        <v>0</v>
      </c>
      <c r="Q164" s="266">
        <v>0</v>
      </c>
      <c r="R164" s="266">
        <f>Q164*H164</f>
        <v>0</v>
      </c>
      <c r="S164" s="266">
        <v>0</v>
      </c>
      <c r="T164" s="26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1" t="s">
        <v>251</v>
      </c>
      <c r="AT164" s="231" t="s">
        <v>174</v>
      </c>
      <c r="AU164" s="231" t="s">
        <v>85</v>
      </c>
      <c r="AY164" s="18" t="s">
        <v>173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8" t="s">
        <v>83</v>
      </c>
      <c r="BK164" s="232">
        <f>ROUND(I164*H164,2)</f>
        <v>0</v>
      </c>
      <c r="BL164" s="18" t="s">
        <v>251</v>
      </c>
      <c r="BM164" s="231" t="s">
        <v>509</v>
      </c>
    </row>
    <row r="165" s="2" customFormat="1" ht="6.96" customHeight="1">
      <c r="A165" s="39"/>
      <c r="B165" s="67"/>
      <c r="C165" s="68"/>
      <c r="D165" s="68"/>
      <c r="E165" s="68"/>
      <c r="F165" s="68"/>
      <c r="G165" s="68"/>
      <c r="H165" s="68"/>
      <c r="I165" s="68"/>
      <c r="J165" s="68"/>
      <c r="K165" s="68"/>
      <c r="L165" s="45"/>
      <c r="M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</row>
  </sheetData>
  <sheetProtection sheet="1" autoFilter="0" formatColumns="0" formatRows="0" objects="1" scenarios="1" spinCount="100000" saltValue="/+1n5oUOdyCJKTOyH0WLhd9uapPMGC8caPiqcTzxb81qzgr+u/BGUnPr7Z4E3pbmcFifzPtbC46Sjc75LJdv/g==" hashValue="d0972iMVSTGCvJx3zIV0yQvp9ZssxnrTvosnaXZ8URg48PdDcoI1Cn2faCcNPKqwWkf+sIzW/7gZ5/11oe67HA==" algorithmName="SHA-512" password="CC35"/>
  <autoFilter ref="C121:K16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Brožová Andrea, Ing.</dc:creator>
  <cp:lastModifiedBy>Brožová Andrea, Ing.</cp:lastModifiedBy>
  <dcterms:created xsi:type="dcterms:W3CDTF">2023-09-26T08:59:29Z</dcterms:created>
  <dcterms:modified xsi:type="dcterms:W3CDTF">2023-09-26T08:59:55Z</dcterms:modified>
</cp:coreProperties>
</file>